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305" tabRatio="899" activeTab="9"/>
  </bookViews>
  <sheets>
    <sheet name="а" sheetId="1" r:id="rId1"/>
    <sheet name="б" sheetId="2" r:id="rId2"/>
    <sheet name="б1" sheetId="3" r:id="rId3"/>
    <sheet name="в1" sheetId="4" r:id="rId4"/>
    <sheet name="в" sheetId="5" r:id="rId5"/>
    <sheet name="г" sheetId="6" r:id="rId6"/>
    <sheet name="г1" sheetId="7" r:id="rId7"/>
    <sheet name="м" sheetId="8" r:id="rId8"/>
    <sheet name="м1" sheetId="9" r:id="rId9"/>
    <sheet name="Итог" sheetId="10" r:id="rId10"/>
    <sheet name="сводная" sheetId="11" r:id="rId11"/>
    <sheet name="Кол-во информации" sheetId="12" r:id="rId12"/>
    <sheet name="Системы счисления1" sheetId="13" r:id="rId13"/>
    <sheet name="Системы счисления2" sheetId="14" r:id="rId14"/>
    <sheet name="Логика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G3" authorId="0">
      <text>
        <r>
          <rPr>
            <sz val="10"/>
            <rFont val="Tahoma"/>
            <family val="2"/>
          </rPr>
          <t>В сложном варианте А9, в облегченном - В4)</t>
        </r>
      </text>
    </comment>
    <comment ref="P3" authorId="0">
      <text>
        <r>
          <rPr>
            <b/>
            <sz val="8"/>
            <rFont val="Tahoma"/>
            <family val="0"/>
          </rPr>
          <t>В сложном варианте А9, в облегченном - А10)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  <comment ref="C4" authorId="0">
      <text>
        <r>
          <rPr>
            <b/>
            <sz val="10"/>
            <color indexed="10"/>
            <rFont val="Tahoma"/>
            <family val="2"/>
          </rPr>
          <t>+</t>
        </r>
        <r>
          <rPr>
            <b/>
            <sz val="10"/>
            <rFont val="Tahoma"/>
            <family val="2"/>
          </rPr>
          <t xml:space="preserve"> выполнил верно
</t>
        </r>
        <r>
          <rPr>
            <b/>
            <sz val="10"/>
            <color indexed="10"/>
            <rFont val="Tahoma"/>
            <family val="2"/>
          </rPr>
          <t xml:space="preserve">- </t>
        </r>
        <r>
          <rPr>
            <b/>
            <sz val="10"/>
            <rFont val="Tahoma"/>
            <family val="2"/>
          </rPr>
          <t xml:space="preserve">выполнил с ошибкой
</t>
        </r>
        <r>
          <rPr>
            <b/>
            <sz val="10"/>
            <color indexed="10"/>
            <rFont val="Tahoma"/>
            <family val="2"/>
          </rPr>
          <t>0</t>
        </r>
        <r>
          <rPr>
            <b/>
            <sz val="10"/>
            <rFont val="Tahoma"/>
            <family val="2"/>
          </rPr>
          <t xml:space="preserve"> не приступил к заданию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C1" authorId="0">
      <text>
        <r>
          <rPr>
            <b/>
            <sz val="8"/>
            <rFont val="Tahoma"/>
            <family val="0"/>
          </rPr>
          <t>введите класс</t>
        </r>
      </text>
    </comment>
  </commentList>
</comments>
</file>

<file path=xl/sharedStrings.xml><?xml version="1.0" encoding="utf-8"?>
<sst xmlns="http://schemas.openxmlformats.org/spreadsheetml/2006/main" count="1835" uniqueCount="183">
  <si>
    <t>усвоение</t>
  </si>
  <si>
    <t>№</t>
  </si>
  <si>
    <t>Ф.И.О.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</si>
  <si>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</si>
  <si>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</si>
  <si>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</si>
  <si>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</si>
  <si>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</si>
  <si>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</si>
  <si>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</si>
  <si>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</si>
  <si>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</si>
  <si>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</si>
  <si>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В1</t>
  </si>
  <si>
    <t>В2</t>
  </si>
  <si>
    <t>В3</t>
  </si>
  <si>
    <t>В4</t>
  </si>
  <si>
    <t>B5</t>
  </si>
  <si>
    <t>В6</t>
  </si>
  <si>
    <t>% усвоения</t>
  </si>
  <si>
    <t>оценка</t>
  </si>
  <si>
    <t>уровень А</t>
  </si>
  <si>
    <t>уровень В</t>
  </si>
  <si>
    <t>кол-во ошибок</t>
  </si>
  <si>
    <t>выпол. Верно</t>
  </si>
  <si>
    <t>не приступили</t>
  </si>
  <si>
    <t>отлично</t>
  </si>
  <si>
    <t>хорошо</t>
  </si>
  <si>
    <t>удовл.</t>
  </si>
  <si>
    <t>неудовл.</t>
  </si>
  <si>
    <t>всего писало</t>
  </si>
  <si>
    <t>% успеваемости</t>
  </si>
  <si>
    <t>% качества</t>
  </si>
  <si>
    <t>класс:</t>
  </si>
  <si>
    <t>Класс</t>
  </si>
  <si>
    <t>Всего в классе</t>
  </si>
  <si>
    <t>Писало</t>
  </si>
  <si>
    <t>учитель:</t>
  </si>
  <si>
    <t>ср.значение</t>
  </si>
  <si>
    <t>C1</t>
  </si>
  <si>
    <t>C2</t>
  </si>
  <si>
    <t>C3</t>
  </si>
  <si>
    <t>C4</t>
  </si>
  <si>
    <t>C5</t>
  </si>
  <si>
    <t>Аймалова Диана</t>
  </si>
  <si>
    <t>Байгурин Артур</t>
  </si>
  <si>
    <t>Гиззятова Гузель</t>
  </si>
  <si>
    <t>Замалиева Резеда</t>
  </si>
  <si>
    <t>Зиннатуллина Лина</t>
  </si>
  <si>
    <t>Кабирова Гульназ</t>
  </si>
  <si>
    <t>Казанцева Лидия</t>
  </si>
  <si>
    <t>Карусева Дарья</t>
  </si>
  <si>
    <t>Красильникова Екат.</t>
  </si>
  <si>
    <t>Сакулин Кирилл</t>
  </si>
  <si>
    <t>Самерханов Искандер</t>
  </si>
  <si>
    <t>Сулейманов Марат</t>
  </si>
  <si>
    <t>Халилов Александр</t>
  </si>
  <si>
    <t>Хузиев Ильнур</t>
  </si>
  <si>
    <t>Шагиева Рената</t>
  </si>
  <si>
    <t>Шамионова Зиля</t>
  </si>
  <si>
    <t>Шошев Иван</t>
  </si>
  <si>
    <t>Валеева Зарина</t>
  </si>
  <si>
    <t>Воронин Алексей</t>
  </si>
  <si>
    <t>Ершова Ариадна</t>
  </si>
  <si>
    <t>Игонина Виктория</t>
  </si>
  <si>
    <t>Котов Артур</t>
  </si>
  <si>
    <t>Мельникова Полина</t>
  </si>
  <si>
    <t>Назмутдинова Диана</t>
  </si>
  <si>
    <t>Саляхова Диана</t>
  </si>
  <si>
    <t>Смирнова Марина</t>
  </si>
  <si>
    <t>Табунщик Татьяна</t>
  </si>
  <si>
    <t>Тихонова Мария</t>
  </si>
  <si>
    <t>Хисамова Рената</t>
  </si>
  <si>
    <t>Чернов Кирилл</t>
  </si>
  <si>
    <t>Шитова Юлия</t>
  </si>
  <si>
    <t>АхметоваДиана</t>
  </si>
  <si>
    <t>Бурганов Эмиль</t>
  </si>
  <si>
    <t>Горбачук Елена</t>
  </si>
  <si>
    <t>Закирова Алия</t>
  </si>
  <si>
    <t>Зиганшин Артур</t>
  </si>
  <si>
    <t>Каримова Алия</t>
  </si>
  <si>
    <t>Лобова Анастасия</t>
  </si>
  <si>
    <t>Неизвестного Ксения</t>
  </si>
  <si>
    <t>Сабиров Марат</t>
  </si>
  <si>
    <t>Синдеев Дмитрий</t>
  </si>
  <si>
    <t>Ульянова Полина</t>
  </si>
  <si>
    <t>Филиппов Максим</t>
  </si>
  <si>
    <t>Абдулвагапов Вильнур</t>
  </si>
  <si>
    <t>Аржанов Вадим</t>
  </si>
  <si>
    <t>Архиреева Дарья</t>
  </si>
  <si>
    <t>Гайфутдинова Вероника</t>
  </si>
  <si>
    <t>Гильманов Тимур</t>
  </si>
  <si>
    <t>Горелкин Иван</t>
  </si>
  <si>
    <t>Добросов Роман</t>
  </si>
  <si>
    <t>Дудкин Богдан</t>
  </si>
  <si>
    <t xml:space="preserve">Калистратова Виктория </t>
  </si>
  <si>
    <t>Нестеренко Елена</t>
  </si>
  <si>
    <t>Статкевич Ксения</t>
  </si>
  <si>
    <t>Шакирова Римма</t>
  </si>
  <si>
    <t>Ибрагимов Артур</t>
  </si>
  <si>
    <t>Гайдаш Игорь</t>
  </si>
  <si>
    <t>Гайнутдинов Шамиль</t>
  </si>
  <si>
    <t>Галимов Ильнур</t>
  </si>
  <si>
    <t>Гараев Булат</t>
  </si>
  <si>
    <t>Гришин Максим</t>
  </si>
  <si>
    <t>Лоповок Елена</t>
  </si>
  <si>
    <t>Марфин Антон</t>
  </si>
  <si>
    <t>Муртазин Камиль</t>
  </si>
  <si>
    <t>Мыркин Павел</t>
  </si>
  <si>
    <t>Сагдеева Эльза</t>
  </si>
  <si>
    <t>Теплякова София</t>
  </si>
  <si>
    <t>Французов Дмитрий</t>
  </si>
  <si>
    <t>Хайруллина Алина</t>
  </si>
  <si>
    <t>Александрова Катя</t>
  </si>
  <si>
    <t>Гиззатуллин Камиль</t>
  </si>
  <si>
    <t>Гиниятуллин Ирек</t>
  </si>
  <si>
    <t>Исмаева Альбина</t>
  </si>
  <si>
    <t>Моисеева Кристина</t>
  </si>
  <si>
    <t>Муртазина Альбина</t>
  </si>
  <si>
    <t>Мухаметшина Неля</t>
  </si>
  <si>
    <t>Тазетдинова Альбина</t>
  </si>
  <si>
    <t>Хисматуллина Диляра</t>
  </si>
  <si>
    <t>Шайхутдинова Айгуль</t>
  </si>
  <si>
    <t>Шамеева Рамиля</t>
  </si>
  <si>
    <t>Ахсанов Дамир</t>
  </si>
  <si>
    <t>Бариев Артур</t>
  </si>
  <si>
    <t>Валиулина Женя</t>
  </si>
  <si>
    <t>Газимов Камиль</t>
  </si>
  <si>
    <t>Замалеев Эйнар</t>
  </si>
  <si>
    <t>Мавлявиева Юля</t>
  </si>
  <si>
    <t>Мингазов Рустем</t>
  </si>
  <si>
    <t>Мусабирова Алия</t>
  </si>
  <si>
    <t>Мухаметзянова Эльвира</t>
  </si>
  <si>
    <t>Ногуманов Ирбулат</t>
  </si>
  <si>
    <t>Сазонова Юля</t>
  </si>
  <si>
    <t>Файрушин Алмаз</t>
  </si>
  <si>
    <t>Асатуллин Искандер</t>
  </si>
  <si>
    <t>Балтаева Лола</t>
  </si>
  <si>
    <t>Бикбулатова Диана</t>
  </si>
  <si>
    <t>Борисова Катя</t>
  </si>
  <si>
    <t>Закирова Мая</t>
  </si>
  <si>
    <t>Кузьмин Сергей</t>
  </si>
  <si>
    <t>Никишина Кристина</t>
  </si>
  <si>
    <t>Нурутдинова Анна</t>
  </si>
  <si>
    <t>Романова Настя</t>
  </si>
  <si>
    <t>Скугарева Наталья</t>
  </si>
  <si>
    <t>Хаятов Айдар</t>
  </si>
  <si>
    <t>Барышев Дмитрий</t>
  </si>
  <si>
    <t>Воробьев Андрей</t>
  </si>
  <si>
    <t>Гараев Эдгар</t>
  </si>
  <si>
    <t>Гильмутдинов Булат</t>
  </si>
  <si>
    <t>Изосимов Саша</t>
  </si>
  <si>
    <t>Калиниченко Данила</t>
  </si>
  <si>
    <t>Мавляутдинова Лейсан</t>
  </si>
  <si>
    <t>Малафеев Марк</t>
  </si>
  <si>
    <t>Ратников Владислав</t>
  </si>
  <si>
    <t>Степанов Арсений</t>
  </si>
  <si>
    <t>Шарипова Камила</t>
  </si>
  <si>
    <t>+</t>
  </si>
  <si>
    <t>-</t>
  </si>
  <si>
    <t>Мусина Аделя</t>
  </si>
  <si>
    <t>11а</t>
  </si>
  <si>
    <t>Нурмеева</t>
  </si>
  <si>
    <t>11б</t>
  </si>
  <si>
    <t>11в</t>
  </si>
  <si>
    <t>11г</t>
  </si>
  <si>
    <t>11м</t>
  </si>
  <si>
    <t>Соложенцева</t>
  </si>
  <si>
    <t>Информатика</t>
  </si>
  <si>
    <t>11б1</t>
  </si>
  <si>
    <t>11в1</t>
  </si>
  <si>
    <t>11г1</t>
  </si>
  <si>
    <t>11м1</t>
  </si>
  <si>
    <t>Системы счисления</t>
  </si>
  <si>
    <t>А9(В4)</t>
  </si>
  <si>
    <t>Прогр-ние</t>
  </si>
  <si>
    <t>Логика</t>
  </si>
  <si>
    <t>Кол-во инф.</t>
  </si>
  <si>
    <t>Эл.таблица</t>
  </si>
  <si>
    <t>А9 (А10)</t>
  </si>
  <si>
    <t>кол-во
писало</t>
  </si>
  <si>
    <t>Учитель</t>
  </si>
  <si>
    <t>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</si>
</sst>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ahoma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Arial Cyr"/>
      <family val="0"/>
    </font>
    <font>
      <b/>
      <sz val="10"/>
      <color indexed="16"/>
      <name val="Arial Cyr"/>
      <family val="0"/>
    </font>
    <font>
      <b/>
      <sz val="10"/>
      <color indexed="18"/>
      <name val="Arial Cyr"/>
      <family val="0"/>
    </font>
    <font>
      <sz val="11"/>
      <name val="Arial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75"/>
      <name val="Arial Cyr"/>
      <family val="0"/>
    </font>
    <font>
      <sz val="12"/>
      <name val="Arial Cyr"/>
      <family val="0"/>
    </font>
    <font>
      <sz val="15.25"/>
      <name val="Arial Cyr"/>
      <family val="0"/>
    </font>
    <font>
      <b/>
      <sz val="12"/>
      <color indexed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4" borderId="10" xfId="0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9" fontId="0" fillId="0" borderId="0" xfId="57" applyAlignment="1">
      <alignment horizontal="center"/>
    </xf>
    <xf numFmtId="0" fontId="0" fillId="22" borderId="10" xfId="0" applyFill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9" fontId="4" fillId="0" borderId="10" xfId="57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9" fontId="0" fillId="0" borderId="10" xfId="57" applyBorder="1" applyAlignment="1">
      <alignment horizontal="center"/>
    </xf>
    <xf numFmtId="0" fontId="0" fillId="0" borderId="10" xfId="0" applyBorder="1" applyAlignment="1">
      <alignment horizontal="center"/>
    </xf>
    <xf numFmtId="0" fontId="4" fillId="22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22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9" fontId="0" fillId="0" borderId="10" xfId="57" applyBorder="1" applyAlignment="1">
      <alignment horizontal="center"/>
    </xf>
    <xf numFmtId="9" fontId="12" fillId="0" borderId="0" xfId="57" applyFont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4" fillId="25" borderId="17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22" xfId="0" applyFill="1" applyBorder="1" applyAlignment="1">
      <alignment horizontal="center"/>
    </xf>
    <xf numFmtId="0" fontId="0" fillId="25" borderId="23" xfId="0" applyFill="1" applyBorder="1" applyAlignment="1">
      <alignment horizontal="center"/>
    </xf>
    <xf numFmtId="0" fontId="0" fillId="25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22" borderId="19" xfId="0" applyFont="1" applyFill="1" applyBorder="1" applyAlignment="1">
      <alignment/>
    </xf>
    <xf numFmtId="0" fontId="4" fillId="22" borderId="20" xfId="0" applyFont="1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1" fontId="0" fillId="22" borderId="20" xfId="57" applyNumberFormat="1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4" fillId="24" borderId="2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26" xfId="0" applyFont="1" applyFill="1" applyBorder="1" applyAlignment="1">
      <alignment horizontal="center"/>
    </xf>
    <xf numFmtId="0" fontId="4" fillId="24" borderId="27" xfId="0" applyFont="1" applyFill="1" applyBorder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4" fillId="25" borderId="29" xfId="0" applyFont="1" applyFill="1" applyBorder="1" applyAlignment="1">
      <alignment horizontal="center"/>
    </xf>
    <xf numFmtId="0" fontId="4" fillId="25" borderId="27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chartsheet" Target="chartsheets/sheet1.xml" /><Relationship Id="rId13" Type="http://schemas.openxmlformats.org/officeDocument/2006/relationships/chartsheet" Target="chartsheets/sheet2.xml" /><Relationship Id="rId14" Type="http://schemas.openxmlformats.org/officeDocument/2006/relationships/chartsheet" Target="chartsheets/sheet3.xml" /><Relationship Id="rId15" Type="http://schemas.openxmlformats.org/officeDocument/2006/relationships/chartsheet" Target="chartsheets/sheet4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16"/>
          <c:w val="0.9782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Итог!$B$3</c:f>
              <c:strCache>
                <c:ptCount val="1"/>
                <c:pt idx="0">
                  <c:v>11а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Итог!$B$4:$B$9</c:f>
              <c:numCache/>
            </c:numRef>
          </c:val>
        </c:ser>
        <c:ser>
          <c:idx val="1"/>
          <c:order val="1"/>
          <c:tx>
            <c:strRef>
              <c:f>Итог!$C$3</c:f>
              <c:strCache>
                <c:ptCount val="1"/>
                <c:pt idx="0">
                  <c:v>11б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Итог!$C$4:$C$9</c:f>
              <c:numCache/>
            </c:numRef>
          </c:val>
        </c:ser>
        <c:ser>
          <c:idx val="2"/>
          <c:order val="2"/>
          <c:tx>
            <c:strRef>
              <c:f>Итог!$D$3</c:f>
              <c:strCache>
                <c:ptCount val="1"/>
                <c:pt idx="0">
                  <c:v>11б1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Итог!$D$4:$D$9</c:f>
              <c:numCache/>
            </c:numRef>
          </c:val>
        </c:ser>
        <c:ser>
          <c:idx val="3"/>
          <c:order val="3"/>
          <c:tx>
            <c:strRef>
              <c:f>Итог!$E$3</c:f>
              <c:strCache>
                <c:ptCount val="1"/>
                <c:pt idx="0">
                  <c:v>11в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Итог!$E$4:$E$9</c:f>
              <c:numCache/>
            </c:numRef>
          </c:val>
        </c:ser>
        <c:ser>
          <c:idx val="4"/>
          <c:order val="4"/>
          <c:tx>
            <c:strRef>
              <c:f>Итог!$F$3</c:f>
              <c:strCache>
                <c:ptCount val="1"/>
                <c:pt idx="0">
                  <c:v>11в1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Итог!$F$4:$F$9</c:f>
              <c:numCache/>
            </c:numRef>
          </c:val>
        </c:ser>
        <c:ser>
          <c:idx val="5"/>
          <c:order val="5"/>
          <c:tx>
            <c:strRef>
              <c:f>Итог!$G$3</c:f>
              <c:strCache>
                <c:ptCount val="1"/>
                <c:pt idx="0">
                  <c:v>11г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Итог!$G$4:$G$9</c:f>
              <c:numCache/>
            </c:numRef>
          </c:val>
        </c:ser>
        <c:ser>
          <c:idx val="6"/>
          <c:order val="6"/>
          <c:tx>
            <c:strRef>
              <c:f>Итог!$H$3</c:f>
              <c:strCache>
                <c:ptCount val="1"/>
                <c:pt idx="0">
                  <c:v>11г1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Итог!$H$4:$H$9</c:f>
              <c:numCache/>
            </c:numRef>
          </c:val>
        </c:ser>
        <c:ser>
          <c:idx val="7"/>
          <c:order val="7"/>
          <c:tx>
            <c:strRef>
              <c:f>Итог!$I$3</c:f>
              <c:strCache>
                <c:ptCount val="1"/>
                <c:pt idx="0">
                  <c:v>11м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Итог!$I$4:$I$9</c:f>
              <c:numCache/>
            </c:numRef>
          </c:val>
        </c:ser>
        <c:ser>
          <c:idx val="8"/>
          <c:order val="8"/>
          <c:tx>
            <c:strRef>
              <c:f>Итог!$J$3</c:f>
              <c:strCache>
                <c:ptCount val="1"/>
                <c:pt idx="0">
                  <c:v>11м1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Итог!$A$4:$A$9</c:f>
              <c:strCache/>
            </c:strRef>
          </c:cat>
          <c:val>
            <c:numRef>
              <c:f>Итог!$J$4:$J$9</c:f>
              <c:numCache/>
            </c:numRef>
          </c:val>
        </c:ser>
        <c:axId val="50509467"/>
        <c:axId val="51932020"/>
      </c:barChart>
      <c:catAx>
        <c:axId val="505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32020"/>
        <c:crosses val="autoZero"/>
        <c:auto val="1"/>
        <c:lblOffset val="100"/>
        <c:tickLblSkip val="1"/>
        <c:noMultiLvlLbl val="0"/>
      </c:catAx>
      <c:valAx>
        <c:axId val="51932020"/>
        <c:scaling>
          <c:orientation val="minMax"/>
          <c:max val="1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094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2"/>
          <c:y val="0.01"/>
          <c:w val="0.63325"/>
          <c:h val="0.0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31"/>
          <c:w val="0.9712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Итог!$A$10</c:f>
              <c:strCache>
                <c:ptCount val="1"/>
                <c:pt idx="0">
                  <c:v>% успеваемости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Итог!$B$3:$J$3</c:f>
              <c:strCache/>
            </c:strRef>
          </c:cat>
          <c:val>
            <c:numRef>
              <c:f>Итог!$B$10:$J$10</c:f>
              <c:numCache/>
            </c:numRef>
          </c:val>
        </c:ser>
        <c:ser>
          <c:idx val="1"/>
          <c:order val="1"/>
          <c:tx>
            <c:strRef>
              <c:f>Итог!$A$11</c:f>
              <c:strCache>
                <c:ptCount val="1"/>
                <c:pt idx="0">
                  <c:v>% качества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Итог!$B$3:$J$3</c:f>
              <c:strCache/>
            </c:strRef>
          </c:cat>
          <c:val>
            <c:numRef>
              <c:f>Итог!$B$11:$J$11</c:f>
              <c:numCache/>
            </c:numRef>
          </c:val>
        </c:ser>
        <c:axId val="64734997"/>
        <c:axId val="45744062"/>
      </c:barChart>
      <c:catAx>
        <c:axId val="6473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4062"/>
        <c:crosses val="autoZero"/>
        <c:auto val="1"/>
        <c:lblOffset val="100"/>
        <c:tickLblSkip val="1"/>
        <c:noMultiLvlLbl val="0"/>
      </c:catAx>
      <c:valAx>
        <c:axId val="45744062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349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8175"/>
          <c:y val="0.01475"/>
          <c:w val="0.299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45"/>
          <c:w val="0.973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сводная!$C$2:$C$3</c:f>
              <c:strCache>
                <c:ptCount val="1"/>
                <c:pt idx="0">
                  <c:v>кол-во
писало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/>
            </c:strRef>
          </c:cat>
          <c:val>
            <c:numRef>
              <c:f>сводная!$C$4:$C$12</c:f>
              <c:numCache/>
            </c:numRef>
          </c:val>
        </c:ser>
        <c:ser>
          <c:idx val="1"/>
          <c:order val="1"/>
          <c:tx>
            <c:strRef>
              <c:f>сводная!$H$2:$H$3</c:f>
              <c:strCache>
                <c:ptCount val="1"/>
                <c:pt idx="0">
                  <c:v>Прогр-ние А4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/>
            </c:strRef>
          </c:cat>
          <c:val>
            <c:numRef>
              <c:f>сводная!$H$4:$H$12</c:f>
              <c:numCache/>
            </c:numRef>
          </c:val>
        </c:ser>
        <c:ser>
          <c:idx val="2"/>
          <c:order val="2"/>
          <c:tx>
            <c:strRef>
              <c:f>сводная!$P$2:$P$3</c:f>
              <c:strCache>
                <c:ptCount val="1"/>
                <c:pt idx="0">
                  <c:v>Эл.таблица А9 (А10)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/>
            </c:strRef>
          </c:cat>
          <c:val>
            <c:numRef>
              <c:f>сводная!$P$4:$P$12</c:f>
              <c:numCache/>
            </c:numRef>
          </c:val>
        </c:ser>
        <c:axId val="9043375"/>
        <c:axId val="14281512"/>
      </c:barChart>
      <c:catAx>
        <c:axId val="9043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81512"/>
        <c:crosses val="autoZero"/>
        <c:auto val="1"/>
        <c:lblOffset val="100"/>
        <c:noMultiLvlLbl val="0"/>
      </c:catAx>
      <c:valAx>
        <c:axId val="14281512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0433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"/>
          <c:y val="0.879"/>
          <c:w val="0.90275"/>
          <c:h val="0.111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93"/>
          <c:w val="0.9775"/>
          <c:h val="0.8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сводная!$C$2:$C$3</c:f>
              <c:strCache>
                <c:ptCount val="1"/>
                <c:pt idx="0">
                  <c:v>кол-во
писало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сводная!$C$4:$C$12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сводная!$M$2:$M$3</c:f>
              <c:strCache>
                <c:ptCount val="1"/>
                <c:pt idx="0">
                  <c:v>Кол-во инф. А7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сводная!$M$4:$M$12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2"/>
          <c:order val="2"/>
          <c:tx>
            <c:strRef>
              <c:f>сводная!$N$2:$N$3</c:f>
              <c:strCache>
                <c:ptCount val="1"/>
                <c:pt idx="0">
                  <c:v>Кол-во инф. В1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сводная!$N$4:$N$12</c:f>
              <c:numCache>
                <c:ptCount val="9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6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</c:ser>
        <c:ser>
          <c:idx val="3"/>
          <c:order val="3"/>
          <c:tx>
            <c:strRef>
              <c:f>сводная!$O$2:$O$3</c:f>
              <c:strCache>
                <c:ptCount val="1"/>
                <c:pt idx="0">
                  <c:v>Кол-во инф. В2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сводная!$O$4:$O$12</c:f>
              <c:numCache>
                <c:ptCount val="9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</c:ser>
        <c:axId val="61424745"/>
        <c:axId val="15951794"/>
      </c:bar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51794"/>
        <c:crosses val="autoZero"/>
        <c:auto val="1"/>
        <c:lblOffset val="100"/>
        <c:noMultiLvlLbl val="0"/>
      </c:catAx>
      <c:valAx>
        <c:axId val="15951794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247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03125"/>
          <c:w val="0.58325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95"/>
          <c:w val="0.8307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сводная!$C$2:$C$3</c:f>
              <c:strCache>
                <c:ptCount val="1"/>
                <c:pt idx="0">
                  <c:v>кол-во
писало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сводная!$C$4:$C$12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сводная!$D$2:$D$3</c:f>
              <c:strCache>
                <c:ptCount val="1"/>
                <c:pt idx="0">
                  <c:v>Системы счисления А1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сводная!$D$4:$D$12</c:f>
              <c:numCache>
                <c:ptCount val="9"/>
                <c:pt idx="0">
                  <c:v>9</c:v>
                </c:pt>
                <c:pt idx="1">
                  <c:v>13</c:v>
                </c:pt>
                <c:pt idx="2">
                  <c:v>11</c:v>
                </c:pt>
                <c:pt idx="3">
                  <c:v>12</c:v>
                </c:pt>
                <c:pt idx="4">
                  <c:v>8</c:v>
                </c:pt>
                <c:pt idx="5">
                  <c:v>11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2"/>
          <c:order val="2"/>
          <c:tx>
            <c:strRef>
              <c:f>сводная!$E$2:$E$3</c:f>
              <c:strCache>
                <c:ptCount val="1"/>
                <c:pt idx="0">
                  <c:v>Системы счисления А2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сводная!$E$4:$E$12</c:f>
              <c:numCache>
                <c:ptCount val="9"/>
                <c:pt idx="0">
                  <c:v>9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9</c:v>
                </c:pt>
                <c:pt idx="6">
                  <c:v>13</c:v>
                </c:pt>
                <c:pt idx="7">
                  <c:v>10</c:v>
                </c:pt>
                <c:pt idx="8">
                  <c:v>8</c:v>
                </c:pt>
              </c:numCache>
            </c:numRef>
          </c:val>
        </c:ser>
        <c:ser>
          <c:idx val="3"/>
          <c:order val="3"/>
          <c:tx>
            <c:strRef>
              <c:f>сводная!$F$2:$F$3</c:f>
              <c:strCache>
                <c:ptCount val="1"/>
                <c:pt idx="0">
                  <c:v>Системы счисления А3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сводная!$F$4:$F$12</c:f>
              <c:numCache>
                <c:ptCount val="9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7</c:v>
                </c:pt>
                <c:pt idx="5">
                  <c:v>11</c:v>
                </c:pt>
                <c:pt idx="6">
                  <c:v>10</c:v>
                </c:pt>
                <c:pt idx="7">
                  <c:v>8</c:v>
                </c:pt>
                <c:pt idx="8">
                  <c:v>9</c:v>
                </c:pt>
              </c:numCache>
            </c:numRef>
          </c:val>
        </c:ser>
        <c:ser>
          <c:idx val="4"/>
          <c:order val="4"/>
          <c:tx>
            <c:strRef>
              <c:f>сводная!$G$2:$G$3</c:f>
              <c:strCache>
                <c:ptCount val="1"/>
                <c:pt idx="0">
                  <c:v>Системы счисления А9(В4)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сводная!$G$4:$G$12</c:f>
              <c:numCache>
                <c:ptCount val="9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4</c:v>
                </c:pt>
                <c:pt idx="5">
                  <c:v>2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6908"/>
        <c:crosses val="autoZero"/>
        <c:auto val="1"/>
        <c:lblOffset val="100"/>
        <c:noMultiLvlLbl val="0"/>
      </c:catAx>
      <c:valAx>
        <c:axId val="17026908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8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25"/>
          <c:y val="0.022"/>
          <c:w val="0.14275"/>
          <c:h val="0.87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195"/>
          <c:w val="0.9045"/>
          <c:h val="0.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сводная!$B$4</c:f>
              <c:strCache>
                <c:ptCount val="1"/>
                <c:pt idx="0">
                  <c:v>11а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сводная!$C$4:$G$4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сводная!$B$5</c:f>
              <c:strCache>
                <c:ptCount val="1"/>
                <c:pt idx="0">
                  <c:v>11б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сводная!$C$5:$G$5</c:f>
              <c:numCache>
                <c:ptCount val="5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сводная!$B$6</c:f>
              <c:strCache>
                <c:ptCount val="1"/>
                <c:pt idx="0">
                  <c:v>11б1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сводная!$C$6:$G$6</c:f>
              <c:numCache>
                <c:ptCount val="5"/>
                <c:pt idx="0">
                  <c:v>13</c:v>
                </c:pt>
                <c:pt idx="1">
                  <c:v>11</c:v>
                </c:pt>
                <c:pt idx="2">
                  <c:v>5</c:v>
                </c:pt>
                <c:pt idx="3">
                  <c:v>11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сводная!$B$7</c:f>
              <c:strCache>
                <c:ptCount val="1"/>
                <c:pt idx="0">
                  <c:v>11в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сводная!$C$7:$G$7</c:f>
              <c:numCache>
                <c:ptCount val="5"/>
                <c:pt idx="0">
                  <c:v>14</c:v>
                </c:pt>
                <c:pt idx="1">
                  <c:v>12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</c:numCache>
            </c:numRef>
          </c:val>
        </c:ser>
        <c:ser>
          <c:idx val="4"/>
          <c:order val="4"/>
          <c:tx>
            <c:strRef>
              <c:f>сводная!$B$8</c:f>
              <c:strCache>
                <c:ptCount val="1"/>
                <c:pt idx="0">
                  <c:v>11в1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сводная!$C$8:$G$8</c:f>
              <c:numCache>
                <c:ptCount val="5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ser>
          <c:idx val="5"/>
          <c:order val="5"/>
          <c:tx>
            <c:strRef>
              <c:f>сводная!$B$9</c:f>
              <c:strCache>
                <c:ptCount val="1"/>
                <c:pt idx="0">
                  <c:v>11г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сводная!$C$9:$G$9</c:f>
              <c:numCache>
                <c:ptCount val="5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</c:ser>
        <c:ser>
          <c:idx val="6"/>
          <c:order val="6"/>
          <c:tx>
            <c:strRef>
              <c:f>сводная!$B$10</c:f>
              <c:strCache>
                <c:ptCount val="1"/>
                <c:pt idx="0">
                  <c:v>11г1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сводная!$C$10:$G$10</c:f>
              <c:numCache>
                <c:ptCount val="5"/>
                <c:pt idx="0">
                  <c:v>11</c:v>
                </c:pt>
                <c:pt idx="1">
                  <c:v>13</c:v>
                </c:pt>
                <c:pt idx="2">
                  <c:v>13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</c:ser>
        <c:ser>
          <c:idx val="7"/>
          <c:order val="7"/>
          <c:tx>
            <c:strRef>
              <c:f>сводная!$B$11</c:f>
              <c:strCache>
                <c:ptCount val="1"/>
                <c:pt idx="0">
                  <c:v>11м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сводная!$C$11:$G$11</c:f>
              <c:numCache>
                <c:ptCount val="5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</c:numCache>
            </c:numRef>
          </c:val>
        </c:ser>
        <c:ser>
          <c:idx val="8"/>
          <c:order val="8"/>
          <c:tx>
            <c:strRef>
              <c:f>сводная!$B$12</c:f>
              <c:strCache>
                <c:ptCount val="1"/>
                <c:pt idx="0">
                  <c:v>11м1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сводная!$C$2:$G$3</c:f>
              <c:multiLvlStrCache>
                <c:ptCount val="5"/>
                <c:lvl>
                  <c:pt idx="0">
                    <c:v>кол-во</c:v>
                  </c:pt>
                  <c:pt idx="1">
                    <c:v>А1</c:v>
                  </c:pt>
                  <c:pt idx="2">
                    <c:v>А2</c:v>
                  </c:pt>
                  <c:pt idx="3">
                    <c:v>А3</c:v>
                  </c:pt>
                  <c:pt idx="4">
                    <c:v>А9(В4)</c:v>
                  </c:pt>
                </c:lvl>
                <c:lvl>
                  <c:pt idx="0">
                    <c:v>писало</c:v>
                  </c:pt>
                  <c:pt idx="1">
                    <c:v>Системы счисления</c:v>
                  </c:pt>
                </c:lvl>
              </c:multiLvlStrCache>
            </c:multiLvlStrRef>
          </c:cat>
          <c:val>
            <c:numRef>
              <c:f>сводная!$C$12:$G$12</c:f>
              <c:numCache>
                <c:ptCount val="5"/>
                <c:pt idx="0">
                  <c:v>11</c:v>
                </c:pt>
                <c:pt idx="1">
                  <c:v>10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val>
        </c:ser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24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00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175"/>
          <c:w val="0.9777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сводная!$C$2:$C$3</c:f>
              <c:strCache>
                <c:ptCount val="1"/>
                <c:pt idx="0">
                  <c:v>кол-во
писало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сводная!$C$4:$C$12</c:f>
              <c:numCache>
                <c:ptCount val="9"/>
                <c:pt idx="0">
                  <c:v>9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</c:ser>
        <c:ser>
          <c:idx val="1"/>
          <c:order val="1"/>
          <c:tx>
            <c:strRef>
              <c:f>сводная!$I$2:$I$3</c:f>
              <c:strCache>
                <c:ptCount val="1"/>
                <c:pt idx="0">
                  <c:v>Логика А5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сводная!$I$4:$I$12</c:f>
              <c:numCache>
                <c:ptCount val="9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  <c:pt idx="5">
                  <c:v>8</c:v>
                </c:pt>
                <c:pt idx="6">
                  <c:v>6</c:v>
                </c:pt>
                <c:pt idx="7">
                  <c:v>10</c:v>
                </c:pt>
                <c:pt idx="8">
                  <c:v>9</c:v>
                </c:pt>
              </c:numCache>
            </c:numRef>
          </c:val>
        </c:ser>
        <c:ser>
          <c:idx val="2"/>
          <c:order val="2"/>
          <c:tx>
            <c:strRef>
              <c:f>сводная!$J$2:$J$3</c:f>
              <c:strCache>
                <c:ptCount val="1"/>
                <c:pt idx="0">
                  <c:v>Логика А6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сводная!$J$4:$J$12</c:f>
              <c:numCache>
                <c:ptCount val="9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12</c:v>
                </c:pt>
                <c:pt idx="4">
                  <c:v>6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</c:numCache>
            </c:numRef>
          </c:val>
        </c:ser>
        <c:ser>
          <c:idx val="3"/>
          <c:order val="3"/>
          <c:tx>
            <c:strRef>
              <c:f>сводная!$K$2:$K$3</c:f>
              <c:strCache>
                <c:ptCount val="1"/>
                <c:pt idx="0">
                  <c:v>Логика А8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сводная!$K$4:$K$12</c:f>
              <c:numCache>
                <c:ptCount val="9"/>
                <c:pt idx="0">
                  <c:v>9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11</c:v>
                </c:pt>
              </c:numCache>
            </c:numRef>
          </c:val>
        </c:ser>
        <c:ser>
          <c:idx val="4"/>
          <c:order val="4"/>
          <c:tx>
            <c:strRef>
              <c:f>сводная!$L$2:$L$3</c:f>
              <c:strCache>
                <c:ptCount val="1"/>
                <c:pt idx="0">
                  <c:v>Логика В3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сводная!$B$4:$B$12</c:f>
              <c:strCache>
                <c:ptCount val="9"/>
                <c:pt idx="0">
                  <c:v>11а</c:v>
                </c:pt>
                <c:pt idx="1">
                  <c:v>11б</c:v>
                </c:pt>
                <c:pt idx="2">
                  <c:v>11б1</c:v>
                </c:pt>
                <c:pt idx="3">
                  <c:v>11в</c:v>
                </c:pt>
                <c:pt idx="4">
                  <c:v>11в1</c:v>
                </c:pt>
                <c:pt idx="5">
                  <c:v>11г</c:v>
                </c:pt>
                <c:pt idx="6">
                  <c:v>11г1</c:v>
                </c:pt>
                <c:pt idx="7">
                  <c:v>11м</c:v>
                </c:pt>
                <c:pt idx="8">
                  <c:v>11м1</c:v>
                </c:pt>
              </c:strCache>
            </c:strRef>
          </c:cat>
          <c:val>
            <c:numRef>
              <c:f>сводная!$L$4:$L$12</c:f>
              <c:numCache>
                <c:ptCount val="9"/>
                <c:pt idx="0">
                  <c:v>7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7</c:v>
                </c:pt>
                <c:pt idx="5">
                  <c:v>5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</c:numCache>
            </c:numRef>
          </c:val>
        </c:ser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850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"/>
          <c:y val="0.0305"/>
          <c:w val="0.55"/>
          <c:h val="0.077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9525</xdr:rowOff>
    </xdr:from>
    <xdr:to>
      <xdr:col>10</xdr:col>
      <xdr:colOff>981075</xdr:colOff>
      <xdr:row>52</xdr:row>
      <xdr:rowOff>57150</xdr:rowOff>
    </xdr:to>
    <xdr:graphicFrame>
      <xdr:nvGraphicFramePr>
        <xdr:cNvPr id="1" name="Chart 2"/>
        <xdr:cNvGraphicFramePr/>
      </xdr:nvGraphicFramePr>
      <xdr:xfrm>
        <a:off x="47625" y="5591175"/>
        <a:ext cx="10058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790575</xdr:colOff>
      <xdr:row>12</xdr:row>
      <xdr:rowOff>19050</xdr:rowOff>
    </xdr:from>
    <xdr:to>
      <xdr:col>9</xdr:col>
      <xdr:colOff>247650</xdr:colOff>
      <xdr:row>32</xdr:row>
      <xdr:rowOff>104775</xdr:rowOff>
    </xdr:to>
    <xdr:graphicFrame>
      <xdr:nvGraphicFramePr>
        <xdr:cNvPr id="2" name="Chart 3"/>
        <xdr:cNvGraphicFramePr/>
      </xdr:nvGraphicFramePr>
      <xdr:xfrm>
        <a:off x="790575" y="2038350"/>
        <a:ext cx="764857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47625</xdr:colOff>
      <xdr:row>16</xdr:row>
      <xdr:rowOff>123825</xdr:rowOff>
    </xdr:from>
    <xdr:to>
      <xdr:col>10</xdr:col>
      <xdr:colOff>47625</xdr:colOff>
      <xdr:row>19</xdr:row>
      <xdr:rowOff>47625</xdr:rowOff>
    </xdr:to>
    <xdr:grpSp>
      <xdr:nvGrpSpPr>
        <xdr:cNvPr id="3" name="Group 12"/>
        <xdr:cNvGrpSpPr>
          <a:grpSpLocks/>
        </xdr:cNvGrpSpPr>
      </xdr:nvGrpSpPr>
      <xdr:grpSpPr>
        <a:xfrm>
          <a:off x="1447800" y="2790825"/>
          <a:ext cx="7724775" cy="409575"/>
          <a:chOff x="133" y="293"/>
          <a:chExt cx="710" cy="43"/>
        </a:xfrm>
        <a:solidFill>
          <a:srgbClr val="FFFFFF"/>
        </a:solidFill>
      </xdr:grpSpPr>
      <xdr:sp>
        <xdr:nvSpPr>
          <xdr:cNvPr id="4" name="Line 10"/>
          <xdr:cNvSpPr>
            <a:spLocks/>
          </xdr:cNvSpPr>
        </xdr:nvSpPr>
        <xdr:spPr>
          <a:xfrm>
            <a:off x="133" y="336"/>
            <a:ext cx="709" cy="0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TextBox 11"/>
          <xdr:cNvSpPr txBox="1">
            <a:spLocks noChangeArrowheads="1"/>
          </xdr:cNvSpPr>
        </xdr:nvSpPr>
        <xdr:spPr>
          <a:xfrm>
            <a:off x="783" y="293"/>
            <a:ext cx="60" cy="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 Cyr"/>
                <a:ea typeface="Arial Cyr"/>
                <a:cs typeface="Arial Cyr"/>
              </a:rPr>
              <a:t>78%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9525</xdr:rowOff>
    </xdr:from>
    <xdr:to>
      <xdr:col>15</xdr:col>
      <xdr:colOff>9525</xdr:colOff>
      <xdr:row>37</xdr:row>
      <xdr:rowOff>66675</xdr:rowOff>
    </xdr:to>
    <xdr:graphicFrame>
      <xdr:nvGraphicFramePr>
        <xdr:cNvPr id="1" name="Chart 6"/>
        <xdr:cNvGraphicFramePr/>
      </xdr:nvGraphicFramePr>
      <xdr:xfrm>
        <a:off x="180975" y="2133600"/>
        <a:ext cx="83439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zoomScale="75" zoomScaleNormal="75" zoomScalePageLayoutView="0" workbookViewId="0" topLeftCell="A1">
      <pane xSplit="9" ySplit="11" topLeftCell="M12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H2" sqref="H2"/>
    </sheetView>
  </sheetViews>
  <sheetFormatPr defaultColWidth="9.00390625" defaultRowHeight="12.75"/>
  <cols>
    <col min="1" max="1" width="5.375" style="0" customWidth="1"/>
    <col min="2" max="2" width="24.1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161</v>
      </c>
      <c r="D1" s="28"/>
      <c r="E1" s="28"/>
      <c r="F1" s="28"/>
      <c r="G1" s="28"/>
      <c r="H1" s="28"/>
      <c r="I1" s="28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162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4.25">
      <c r="A4" s="1">
        <v>1</v>
      </c>
      <c r="B4" s="36" t="s">
        <v>44</v>
      </c>
      <c r="C4" s="3" t="s">
        <v>158</v>
      </c>
      <c r="D4" s="3" t="s">
        <v>158</v>
      </c>
      <c r="E4" s="3" t="s">
        <v>158</v>
      </c>
      <c r="F4" s="3" t="s">
        <v>158</v>
      </c>
      <c r="G4" s="3" t="s">
        <v>158</v>
      </c>
      <c r="H4" s="3" t="s">
        <v>158</v>
      </c>
      <c r="I4" s="3" t="s">
        <v>158</v>
      </c>
      <c r="J4" s="3" t="s">
        <v>158</v>
      </c>
      <c r="K4" s="3" t="s">
        <v>158</v>
      </c>
      <c r="L4" s="3" t="s">
        <v>158</v>
      </c>
      <c r="M4" s="4" t="s">
        <v>158</v>
      </c>
      <c r="N4" s="4" t="s">
        <v>158</v>
      </c>
      <c r="O4" s="4" t="s">
        <v>158</v>
      </c>
      <c r="P4" s="4"/>
      <c r="Q4" s="4"/>
      <c r="R4" s="4"/>
      <c r="S4" s="35"/>
      <c r="T4" s="35"/>
      <c r="U4" s="35"/>
      <c r="V4" s="35"/>
      <c r="W4" s="35"/>
      <c r="X4" s="5">
        <f aca="true" t="shared" si="0" ref="X4:X32">COUNTIF(C4:W4,"+")/21</f>
        <v>0.6190476190476191</v>
      </c>
      <c r="Y4" s="1">
        <f aca="true" t="shared" si="1" ref="Y4:Y32">IF(X4&gt;=80%,5,IF(X4&gt;=65,4,IF(X4&gt;=50%,3,2)))</f>
        <v>3</v>
      </c>
      <c r="Z4" s="19">
        <f>COUNTIF($C4:$L4,"+")/(COUNTIF($C4:$L4,"+")+COUNTIF($C4:$L4,"-")+COUNTIF($C4:$L4,"0"))</f>
        <v>1</v>
      </c>
      <c r="AA4" s="19">
        <f>COUNTIF($M4:$R4,"+")/(COUNTIF($M4:$R4,"+")+COUNTIF($M4:$R4,"-")+COUNTIF($M4:$R4,"0"))</f>
        <v>1</v>
      </c>
      <c r="AB4" s="19">
        <f aca="true" t="shared" si="2" ref="AB4:AB41">AVERAGE(Z4:AA4)</f>
        <v>1</v>
      </c>
      <c r="AC4" s="42">
        <v>5</v>
      </c>
    </row>
    <row r="5" spans="1:29" ht="14.25">
      <c r="A5" s="1">
        <v>2</v>
      </c>
      <c r="B5" s="36" t="s">
        <v>45</v>
      </c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  <c r="R5" s="4"/>
      <c r="S5" s="35"/>
      <c r="T5" s="35"/>
      <c r="U5" s="35"/>
      <c r="V5" s="35"/>
      <c r="W5" s="35"/>
      <c r="X5" s="5">
        <f t="shared" si="0"/>
        <v>0</v>
      </c>
      <c r="Y5" s="1">
        <f t="shared" si="1"/>
        <v>2</v>
      </c>
      <c r="Z5" s="19" t="e">
        <f aca="true" t="shared" si="3" ref="Z5:Z41">COUNTIF($C5:$L5,"+")/(COUNTIF($C5:$L5,"+")+COUNTIF($C5:$L5,"-")+COUNTIF($C5:$L5,"0"))</f>
        <v>#DIV/0!</v>
      </c>
      <c r="AA5" s="19" t="e">
        <f aca="true" t="shared" si="4" ref="AA5:AA41">COUNTIF($M5:$R5,"+")/(COUNTIF($M5:$R5,"+")+COUNTIF($M5:$R5,"-")+COUNTIF($M5:$R5,"0"))</f>
        <v>#DIV/0!</v>
      </c>
      <c r="AB5" s="19" t="e">
        <f t="shared" si="2"/>
        <v>#DIV/0!</v>
      </c>
      <c r="AC5" s="20"/>
    </row>
    <row r="6" spans="1:29" ht="14.25">
      <c r="A6" s="1">
        <v>3</v>
      </c>
      <c r="B6" s="36" t="s">
        <v>46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159</v>
      </c>
      <c r="H6" s="3" t="s">
        <v>159</v>
      </c>
      <c r="I6" s="3" t="s">
        <v>158</v>
      </c>
      <c r="J6" s="3" t="s">
        <v>158</v>
      </c>
      <c r="K6" s="3" t="s">
        <v>158</v>
      </c>
      <c r="L6" s="3" t="s">
        <v>158</v>
      </c>
      <c r="M6" s="4" t="s">
        <v>158</v>
      </c>
      <c r="N6" s="4" t="s">
        <v>158</v>
      </c>
      <c r="O6" s="4" t="s">
        <v>158</v>
      </c>
      <c r="P6" s="4"/>
      <c r="Q6" s="4"/>
      <c r="R6" s="4"/>
      <c r="S6" s="35"/>
      <c r="T6" s="35"/>
      <c r="U6" s="35"/>
      <c r="V6" s="35"/>
      <c r="W6" s="35"/>
      <c r="X6" s="5">
        <f t="shared" si="0"/>
        <v>0.5238095238095238</v>
      </c>
      <c r="Y6" s="1">
        <f t="shared" si="1"/>
        <v>3</v>
      </c>
      <c r="Z6" s="19">
        <f t="shared" si="3"/>
        <v>0.8</v>
      </c>
      <c r="AA6" s="19">
        <f t="shared" si="4"/>
        <v>1</v>
      </c>
      <c r="AB6" s="19">
        <f t="shared" si="2"/>
        <v>0.9</v>
      </c>
      <c r="AC6" s="20">
        <v>4</v>
      </c>
    </row>
    <row r="7" spans="1:29" ht="14.25">
      <c r="A7" s="1">
        <v>4</v>
      </c>
      <c r="B7" s="36" t="s">
        <v>47</v>
      </c>
      <c r="C7" s="3" t="s">
        <v>158</v>
      </c>
      <c r="D7" s="3" t="s">
        <v>158</v>
      </c>
      <c r="E7" s="3" t="s">
        <v>158</v>
      </c>
      <c r="F7" s="3" t="s">
        <v>158</v>
      </c>
      <c r="G7" s="3" t="s">
        <v>158</v>
      </c>
      <c r="H7" s="3" t="s">
        <v>158</v>
      </c>
      <c r="I7" s="3" t="s">
        <v>158</v>
      </c>
      <c r="J7" s="3" t="s">
        <v>158</v>
      </c>
      <c r="K7" s="3" t="s">
        <v>158</v>
      </c>
      <c r="L7" s="3" t="s">
        <v>158</v>
      </c>
      <c r="M7" s="4" t="s">
        <v>158</v>
      </c>
      <c r="N7" s="4" t="s">
        <v>158</v>
      </c>
      <c r="O7" s="4" t="s">
        <v>158</v>
      </c>
      <c r="P7" s="4"/>
      <c r="Q7" s="4"/>
      <c r="R7" s="4"/>
      <c r="S7" s="35"/>
      <c r="T7" s="35"/>
      <c r="U7" s="35"/>
      <c r="V7" s="35"/>
      <c r="W7" s="35"/>
      <c r="X7" s="5">
        <f t="shared" si="0"/>
        <v>0.6190476190476191</v>
      </c>
      <c r="Y7" s="1">
        <f t="shared" si="1"/>
        <v>3</v>
      </c>
      <c r="Z7" s="19">
        <f t="shared" si="3"/>
        <v>1</v>
      </c>
      <c r="AA7" s="19">
        <f t="shared" si="4"/>
        <v>1</v>
      </c>
      <c r="AB7" s="19">
        <f t="shared" si="2"/>
        <v>1</v>
      </c>
      <c r="AC7" s="20">
        <v>5</v>
      </c>
    </row>
    <row r="8" spans="1:29" ht="14.25">
      <c r="A8" s="1">
        <v>5</v>
      </c>
      <c r="B8" s="36" t="s">
        <v>48</v>
      </c>
      <c r="C8" s="3" t="s">
        <v>158</v>
      </c>
      <c r="D8" s="3" t="s">
        <v>158</v>
      </c>
      <c r="E8" s="3" t="s">
        <v>158</v>
      </c>
      <c r="F8" s="3" t="s">
        <v>158</v>
      </c>
      <c r="G8" s="3" t="s">
        <v>158</v>
      </c>
      <c r="H8" s="3" t="s">
        <v>158</v>
      </c>
      <c r="I8" s="3" t="s">
        <v>158</v>
      </c>
      <c r="J8" s="3" t="s">
        <v>158</v>
      </c>
      <c r="K8" s="3">
        <v>0</v>
      </c>
      <c r="L8" s="3" t="s">
        <v>158</v>
      </c>
      <c r="M8" s="4" t="s">
        <v>158</v>
      </c>
      <c r="N8" s="4" t="s">
        <v>158</v>
      </c>
      <c r="O8" s="4">
        <v>0</v>
      </c>
      <c r="P8" s="4"/>
      <c r="Q8" s="4"/>
      <c r="R8" s="4"/>
      <c r="S8" s="35"/>
      <c r="T8" s="35"/>
      <c r="U8" s="35"/>
      <c r="V8" s="35"/>
      <c r="W8" s="35"/>
      <c r="X8" s="5">
        <f t="shared" si="0"/>
        <v>0.5238095238095238</v>
      </c>
      <c r="Y8" s="1">
        <f t="shared" si="1"/>
        <v>3</v>
      </c>
      <c r="Z8" s="19">
        <f t="shared" si="3"/>
        <v>0.9</v>
      </c>
      <c r="AA8" s="19">
        <f t="shared" si="4"/>
        <v>0.6666666666666666</v>
      </c>
      <c r="AB8" s="19">
        <f t="shared" si="2"/>
        <v>0.7833333333333333</v>
      </c>
      <c r="AC8" s="20">
        <v>4</v>
      </c>
    </row>
    <row r="9" spans="1:29" ht="14.25">
      <c r="A9" s="1">
        <v>6</v>
      </c>
      <c r="B9" s="36" t="s">
        <v>49</v>
      </c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  <c r="S9" s="35"/>
      <c r="T9" s="35"/>
      <c r="U9" s="35"/>
      <c r="V9" s="35"/>
      <c r="W9" s="35"/>
      <c r="X9" s="5">
        <f t="shared" si="0"/>
        <v>0</v>
      </c>
      <c r="Y9" s="1">
        <f t="shared" si="1"/>
        <v>2</v>
      </c>
      <c r="Z9" s="19" t="e">
        <f t="shared" si="3"/>
        <v>#DIV/0!</v>
      </c>
      <c r="AA9" s="19" t="e">
        <f t="shared" si="4"/>
        <v>#DIV/0!</v>
      </c>
      <c r="AB9" s="19" t="e">
        <f t="shared" si="2"/>
        <v>#DIV/0!</v>
      </c>
      <c r="AC9" s="20"/>
    </row>
    <row r="10" spans="1:29" ht="14.25">
      <c r="A10" s="1">
        <v>7</v>
      </c>
      <c r="B10" s="36" t="s">
        <v>50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  <c r="S10" s="35"/>
      <c r="T10" s="35"/>
      <c r="U10" s="35"/>
      <c r="V10" s="35"/>
      <c r="W10" s="35"/>
      <c r="X10" s="5">
        <f t="shared" si="0"/>
        <v>0</v>
      </c>
      <c r="Y10" s="1">
        <f t="shared" si="1"/>
        <v>2</v>
      </c>
      <c r="Z10" s="19" t="e">
        <f t="shared" si="3"/>
        <v>#DIV/0!</v>
      </c>
      <c r="AA10" s="19" t="e">
        <f t="shared" si="4"/>
        <v>#DIV/0!</v>
      </c>
      <c r="AB10" s="19" t="e">
        <f t="shared" si="2"/>
        <v>#DIV/0!</v>
      </c>
      <c r="AC10" s="20"/>
    </row>
    <row r="11" spans="1:29" ht="14.25">
      <c r="A11" s="1">
        <v>8</v>
      </c>
      <c r="B11" s="36" t="s">
        <v>51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 t="shared" si="3"/>
        <v>#DIV/0!</v>
      </c>
      <c r="AA11" s="19" t="e">
        <f t="shared" si="4"/>
        <v>#DIV/0!</v>
      </c>
      <c r="AB11" s="19" t="e">
        <f t="shared" si="2"/>
        <v>#DIV/0!</v>
      </c>
      <c r="AC11" s="20"/>
    </row>
    <row r="12" spans="1:29" ht="14.25">
      <c r="A12" s="1">
        <v>9</v>
      </c>
      <c r="B12" s="36" t="s">
        <v>52</v>
      </c>
      <c r="C12" s="3" t="s">
        <v>158</v>
      </c>
      <c r="D12" s="3" t="s">
        <v>158</v>
      </c>
      <c r="E12" s="3" t="s">
        <v>158</v>
      </c>
      <c r="F12" s="3" t="s">
        <v>158</v>
      </c>
      <c r="G12" s="3" t="s">
        <v>158</v>
      </c>
      <c r="H12" s="3" t="s">
        <v>158</v>
      </c>
      <c r="I12" s="3" t="s">
        <v>158</v>
      </c>
      <c r="J12" s="3" t="s">
        <v>158</v>
      </c>
      <c r="K12" s="3" t="s">
        <v>158</v>
      </c>
      <c r="L12" s="3" t="s">
        <v>158</v>
      </c>
      <c r="M12" s="4" t="s">
        <v>158</v>
      </c>
      <c r="N12" s="4" t="s">
        <v>158</v>
      </c>
      <c r="O12" s="4" t="s">
        <v>158</v>
      </c>
      <c r="P12" s="4"/>
      <c r="Q12" s="4"/>
      <c r="R12" s="4"/>
      <c r="S12" s="35"/>
      <c r="T12" s="35"/>
      <c r="U12" s="35"/>
      <c r="V12" s="35"/>
      <c r="W12" s="35"/>
      <c r="X12" s="5">
        <f t="shared" si="0"/>
        <v>0.6190476190476191</v>
      </c>
      <c r="Y12" s="1">
        <f t="shared" si="1"/>
        <v>3</v>
      </c>
      <c r="Z12" s="19">
        <f t="shared" si="3"/>
        <v>1</v>
      </c>
      <c r="AA12" s="19">
        <f t="shared" si="4"/>
        <v>1</v>
      </c>
      <c r="AB12" s="19">
        <f t="shared" si="2"/>
        <v>1</v>
      </c>
      <c r="AC12" s="20">
        <v>5</v>
      </c>
    </row>
    <row r="13" spans="1:29" ht="14.25">
      <c r="A13" s="1">
        <v>10</v>
      </c>
      <c r="B13" s="36" t="s">
        <v>53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  <c r="S13" s="35"/>
      <c r="T13" s="35"/>
      <c r="U13" s="35"/>
      <c r="V13" s="35"/>
      <c r="W13" s="35"/>
      <c r="X13" s="5">
        <f t="shared" si="0"/>
        <v>0</v>
      </c>
      <c r="Y13" s="1">
        <f t="shared" si="1"/>
        <v>2</v>
      </c>
      <c r="Z13" s="19" t="e">
        <f t="shared" si="3"/>
        <v>#DIV/0!</v>
      </c>
      <c r="AA13" s="19" t="e">
        <f t="shared" si="4"/>
        <v>#DIV/0!</v>
      </c>
      <c r="AB13" s="19" t="e">
        <f t="shared" si="2"/>
        <v>#DIV/0!</v>
      </c>
      <c r="AC13" s="20"/>
    </row>
    <row r="14" spans="1:29" ht="14.25">
      <c r="A14" s="1">
        <v>11</v>
      </c>
      <c r="B14" s="36" t="s">
        <v>54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  <c r="H14" s="3" t="s">
        <v>158</v>
      </c>
      <c r="I14" s="3" t="s">
        <v>158</v>
      </c>
      <c r="J14" s="3" t="s">
        <v>158</v>
      </c>
      <c r="K14" s="3" t="s">
        <v>158</v>
      </c>
      <c r="L14" s="3" t="s">
        <v>158</v>
      </c>
      <c r="M14" s="4" t="s">
        <v>158</v>
      </c>
      <c r="N14" s="4" t="s">
        <v>158</v>
      </c>
      <c r="O14" s="4" t="s">
        <v>158</v>
      </c>
      <c r="P14" s="4"/>
      <c r="Q14" s="4"/>
      <c r="R14" s="4"/>
      <c r="S14" s="35"/>
      <c r="T14" s="35"/>
      <c r="U14" s="35"/>
      <c r="V14" s="35"/>
      <c r="W14" s="35"/>
      <c r="X14" s="5">
        <f t="shared" si="0"/>
        <v>0.6190476190476191</v>
      </c>
      <c r="Y14" s="1">
        <f t="shared" si="1"/>
        <v>3</v>
      </c>
      <c r="Z14" s="19">
        <f t="shared" si="3"/>
        <v>1</v>
      </c>
      <c r="AA14" s="19">
        <f t="shared" si="4"/>
        <v>1</v>
      </c>
      <c r="AB14" s="19">
        <f t="shared" si="2"/>
        <v>1</v>
      </c>
      <c r="AC14" s="20">
        <v>5</v>
      </c>
    </row>
    <row r="15" spans="1:29" ht="14.25">
      <c r="A15" s="1">
        <v>12</v>
      </c>
      <c r="B15" s="36" t="s">
        <v>55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35"/>
      <c r="T15" s="35"/>
      <c r="U15" s="35"/>
      <c r="V15" s="35"/>
      <c r="W15" s="35"/>
      <c r="X15" s="5">
        <f t="shared" si="0"/>
        <v>0</v>
      </c>
      <c r="Y15" s="1">
        <f t="shared" si="1"/>
        <v>2</v>
      </c>
      <c r="Z15" s="19" t="e">
        <f t="shared" si="3"/>
        <v>#DIV/0!</v>
      </c>
      <c r="AA15" s="19" t="e">
        <f t="shared" si="4"/>
        <v>#DIV/0!</v>
      </c>
      <c r="AB15" s="19" t="e">
        <f t="shared" si="2"/>
        <v>#DIV/0!</v>
      </c>
      <c r="AC15" s="20"/>
    </row>
    <row r="16" spans="1:29" ht="14.25">
      <c r="A16" s="1">
        <v>13</v>
      </c>
      <c r="B16" s="36" t="s">
        <v>56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3"/>
        <v>#DIV/0!</v>
      </c>
      <c r="AA16" s="19" t="e">
        <f t="shared" si="4"/>
        <v>#DIV/0!</v>
      </c>
      <c r="AB16" s="19" t="e">
        <f t="shared" si="2"/>
        <v>#DIV/0!</v>
      </c>
      <c r="AC16" s="20"/>
    </row>
    <row r="17" spans="1:29" ht="14.25">
      <c r="A17" s="1">
        <v>15</v>
      </c>
      <c r="B17" s="36" t="s">
        <v>57</v>
      </c>
      <c r="C17" s="3" t="s">
        <v>158</v>
      </c>
      <c r="D17" s="3" t="s">
        <v>158</v>
      </c>
      <c r="E17" s="3" t="s">
        <v>158</v>
      </c>
      <c r="F17" s="3" t="s">
        <v>158</v>
      </c>
      <c r="G17" s="3" t="s">
        <v>158</v>
      </c>
      <c r="H17" s="3" t="s">
        <v>158</v>
      </c>
      <c r="I17" s="3" t="s">
        <v>158</v>
      </c>
      <c r="J17" s="3" t="s">
        <v>158</v>
      </c>
      <c r="K17" s="3" t="s">
        <v>158</v>
      </c>
      <c r="L17" s="3" t="s">
        <v>158</v>
      </c>
      <c r="M17" s="4" t="s">
        <v>158</v>
      </c>
      <c r="N17" s="4" t="s">
        <v>158</v>
      </c>
      <c r="O17" s="4" t="s">
        <v>158</v>
      </c>
      <c r="P17" s="4"/>
      <c r="Q17" s="4"/>
      <c r="R17" s="4"/>
      <c r="S17" s="35"/>
      <c r="T17" s="35"/>
      <c r="U17" s="35"/>
      <c r="V17" s="35"/>
      <c r="W17" s="35"/>
      <c r="X17" s="5">
        <f t="shared" si="0"/>
        <v>0.6190476190476191</v>
      </c>
      <c r="Y17" s="1">
        <f t="shared" si="1"/>
        <v>3</v>
      </c>
      <c r="Z17" s="19">
        <f t="shared" si="3"/>
        <v>1</v>
      </c>
      <c r="AA17" s="19">
        <f t="shared" si="4"/>
        <v>1</v>
      </c>
      <c r="AB17" s="19">
        <f t="shared" si="2"/>
        <v>1</v>
      </c>
      <c r="AC17" s="20">
        <v>5</v>
      </c>
    </row>
    <row r="18" spans="1:29" ht="14.25">
      <c r="A18" s="1">
        <v>16</v>
      </c>
      <c r="B18" s="36" t="s">
        <v>58</v>
      </c>
      <c r="C18" s="3" t="s">
        <v>158</v>
      </c>
      <c r="D18" s="3" t="s">
        <v>158</v>
      </c>
      <c r="E18" s="3" t="s">
        <v>158</v>
      </c>
      <c r="F18" s="3" t="s">
        <v>158</v>
      </c>
      <c r="G18" s="3" t="s">
        <v>158</v>
      </c>
      <c r="H18" s="3" t="s">
        <v>158</v>
      </c>
      <c r="I18" s="3" t="s">
        <v>158</v>
      </c>
      <c r="J18" s="3" t="s">
        <v>158</v>
      </c>
      <c r="K18" s="3" t="s">
        <v>158</v>
      </c>
      <c r="L18" s="3" t="s">
        <v>158</v>
      </c>
      <c r="M18" s="4" t="s">
        <v>158</v>
      </c>
      <c r="N18" s="4" t="s">
        <v>158</v>
      </c>
      <c r="O18" s="4" t="s">
        <v>158</v>
      </c>
      <c r="P18" s="4"/>
      <c r="Q18" s="4"/>
      <c r="R18" s="4"/>
      <c r="S18" s="35"/>
      <c r="T18" s="35"/>
      <c r="U18" s="35"/>
      <c r="V18" s="35"/>
      <c r="W18" s="35"/>
      <c r="X18" s="5">
        <f t="shared" si="0"/>
        <v>0.6190476190476191</v>
      </c>
      <c r="Y18" s="1">
        <f t="shared" si="1"/>
        <v>3</v>
      </c>
      <c r="Z18" s="19">
        <f t="shared" si="3"/>
        <v>1</v>
      </c>
      <c r="AA18" s="19">
        <f t="shared" si="4"/>
        <v>1</v>
      </c>
      <c r="AB18" s="19">
        <f t="shared" si="2"/>
        <v>1</v>
      </c>
      <c r="AC18" s="20">
        <v>5</v>
      </c>
    </row>
    <row r="19" spans="1:29" ht="14.25">
      <c r="A19" s="1">
        <v>17</v>
      </c>
      <c r="B19" s="36" t="s">
        <v>59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3"/>
        <v>#DIV/0!</v>
      </c>
      <c r="AA19" s="19" t="e">
        <f t="shared" si="4"/>
        <v>#DIV/0!</v>
      </c>
      <c r="AB19" s="19" t="e">
        <f t="shared" si="2"/>
        <v>#DIV/0!</v>
      </c>
      <c r="AC19" s="20"/>
    </row>
    <row r="20" spans="1:29" ht="14.25">
      <c r="A20" s="1">
        <v>18</v>
      </c>
      <c r="B20" s="36" t="s">
        <v>60</v>
      </c>
      <c r="C20" s="3" t="s">
        <v>158</v>
      </c>
      <c r="D20" s="3" t="s">
        <v>158</v>
      </c>
      <c r="E20" s="3" t="s">
        <v>158</v>
      </c>
      <c r="F20" s="3" t="s">
        <v>158</v>
      </c>
      <c r="G20" s="3" t="s">
        <v>158</v>
      </c>
      <c r="H20" s="3" t="s">
        <v>158</v>
      </c>
      <c r="I20" s="3" t="s">
        <v>158</v>
      </c>
      <c r="J20" s="3" t="s">
        <v>158</v>
      </c>
      <c r="K20" s="3" t="s">
        <v>158</v>
      </c>
      <c r="L20" s="3" t="s">
        <v>158</v>
      </c>
      <c r="M20" s="4" t="s">
        <v>158</v>
      </c>
      <c r="N20" s="4" t="s">
        <v>158</v>
      </c>
      <c r="O20" s="4">
        <v>0</v>
      </c>
      <c r="P20" s="4"/>
      <c r="Q20" s="4"/>
      <c r="R20" s="4"/>
      <c r="S20" s="35"/>
      <c r="T20" s="35"/>
      <c r="U20" s="35"/>
      <c r="V20" s="35"/>
      <c r="W20" s="35"/>
      <c r="X20" s="5">
        <f t="shared" si="0"/>
        <v>0.5714285714285714</v>
      </c>
      <c r="Y20" s="1">
        <f t="shared" si="1"/>
        <v>3</v>
      </c>
      <c r="Z20" s="19">
        <f t="shared" si="3"/>
        <v>1</v>
      </c>
      <c r="AA20" s="19">
        <f t="shared" si="4"/>
        <v>0.6666666666666666</v>
      </c>
      <c r="AB20" s="19">
        <f t="shared" si="2"/>
        <v>0.8333333333333333</v>
      </c>
      <c r="AC20" s="20">
        <v>4</v>
      </c>
    </row>
    <row r="21" spans="1:29" ht="14.25">
      <c r="A21" s="1">
        <v>19</v>
      </c>
      <c r="B21" s="2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 t="shared" si="3"/>
        <v>#DIV/0!</v>
      </c>
      <c r="AA21" s="19" t="e">
        <f t="shared" si="4"/>
        <v>#DIV/0!</v>
      </c>
      <c r="AB21" s="19" t="e">
        <f t="shared" si="2"/>
        <v>#DIV/0!</v>
      </c>
      <c r="AC21" s="20"/>
    </row>
    <row r="22" spans="1:29" ht="14.25">
      <c r="A22" s="1">
        <v>20</v>
      </c>
      <c r="B22" s="2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>
        <f t="shared" si="0"/>
        <v>0</v>
      </c>
      <c r="Y22" s="1">
        <f t="shared" si="1"/>
        <v>2</v>
      </c>
      <c r="Z22" s="19" t="e">
        <f t="shared" si="3"/>
        <v>#DIV/0!</v>
      </c>
      <c r="AA22" s="19" t="e">
        <f t="shared" si="4"/>
        <v>#DIV/0!</v>
      </c>
      <c r="AB22" s="19" t="e">
        <f t="shared" si="2"/>
        <v>#DIV/0!</v>
      </c>
      <c r="AC22" s="20"/>
    </row>
    <row r="23" spans="1:29" ht="12.75">
      <c r="A23" s="1">
        <v>21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>
        <f t="shared" si="0"/>
        <v>0</v>
      </c>
      <c r="Y23" s="1">
        <f t="shared" si="1"/>
        <v>2</v>
      </c>
      <c r="Z23" s="19" t="e">
        <f t="shared" si="3"/>
        <v>#DIV/0!</v>
      </c>
      <c r="AA23" s="19" t="e">
        <f t="shared" si="4"/>
        <v>#DIV/0!</v>
      </c>
      <c r="AB23" s="19" t="e">
        <f t="shared" si="2"/>
        <v>#DIV/0!</v>
      </c>
      <c r="AC23" s="20"/>
    </row>
    <row r="24" spans="1:29" ht="12.75">
      <c r="A24" s="1">
        <v>22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>
        <f t="shared" si="0"/>
        <v>0</v>
      </c>
      <c r="Y24" s="1">
        <f t="shared" si="1"/>
        <v>2</v>
      </c>
      <c r="Z24" s="19" t="e">
        <f t="shared" si="3"/>
        <v>#DIV/0!</v>
      </c>
      <c r="AA24" s="19" t="e">
        <f t="shared" si="4"/>
        <v>#DIV/0!</v>
      </c>
      <c r="AB24" s="19" t="e">
        <f t="shared" si="2"/>
        <v>#DIV/0!</v>
      </c>
      <c r="AC24" s="20"/>
    </row>
    <row r="25" spans="1:29" ht="12.75">
      <c r="A25" s="1">
        <v>23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>
        <f t="shared" si="0"/>
        <v>0</v>
      </c>
      <c r="Y25" s="1">
        <f t="shared" si="1"/>
        <v>2</v>
      </c>
      <c r="Z25" s="19" t="e">
        <f t="shared" si="3"/>
        <v>#DIV/0!</v>
      </c>
      <c r="AA25" s="19" t="e">
        <f t="shared" si="4"/>
        <v>#DIV/0!</v>
      </c>
      <c r="AB25" s="19" t="e">
        <f t="shared" si="2"/>
        <v>#DIV/0!</v>
      </c>
      <c r="AC25" s="20"/>
    </row>
    <row r="26" spans="1:29" ht="12.75">
      <c r="A26" s="1">
        <v>24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>
        <f t="shared" si="0"/>
        <v>0</v>
      </c>
      <c r="Y26" s="1">
        <f t="shared" si="1"/>
        <v>2</v>
      </c>
      <c r="Z26" s="19" t="e">
        <f t="shared" si="3"/>
        <v>#DIV/0!</v>
      </c>
      <c r="AA26" s="19" t="e">
        <f t="shared" si="4"/>
        <v>#DIV/0!</v>
      </c>
      <c r="AB26" s="19" t="e">
        <f t="shared" si="2"/>
        <v>#DIV/0!</v>
      </c>
      <c r="AC26" s="20"/>
    </row>
    <row r="27" spans="1:29" ht="12.75">
      <c r="A27" s="1">
        <v>25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6"/>
      <c r="S27" s="35"/>
      <c r="T27" s="35"/>
      <c r="U27" s="35"/>
      <c r="V27" s="35"/>
      <c r="W27" s="35"/>
      <c r="X27" s="5">
        <f t="shared" si="0"/>
        <v>0</v>
      </c>
      <c r="Y27" s="1">
        <f t="shared" si="1"/>
        <v>2</v>
      </c>
      <c r="Z27" s="19" t="e">
        <f t="shared" si="3"/>
        <v>#DIV/0!</v>
      </c>
      <c r="AA27" s="19" t="e">
        <f t="shared" si="4"/>
        <v>#DIV/0!</v>
      </c>
      <c r="AB27" s="19" t="e">
        <f t="shared" si="2"/>
        <v>#DIV/0!</v>
      </c>
      <c r="AC27" s="20"/>
    </row>
    <row r="28" spans="1:29" ht="12.75">
      <c r="A28" s="1">
        <v>26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 t="shared" si="0"/>
        <v>0</v>
      </c>
      <c r="Y28" s="1">
        <f t="shared" si="1"/>
        <v>2</v>
      </c>
      <c r="Z28" s="19" t="e">
        <f t="shared" si="3"/>
        <v>#DIV/0!</v>
      </c>
      <c r="AA28" s="19" t="e">
        <f t="shared" si="4"/>
        <v>#DIV/0!</v>
      </c>
      <c r="AB28" s="19" t="e">
        <f t="shared" si="2"/>
        <v>#DIV/0!</v>
      </c>
      <c r="AC28" s="20"/>
    </row>
    <row r="29" spans="1:29" ht="12.75">
      <c r="A29" s="1">
        <v>27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>
        <f t="shared" si="0"/>
        <v>0</v>
      </c>
      <c r="Y29" s="1">
        <f t="shared" si="1"/>
        <v>2</v>
      </c>
      <c r="Z29" s="19" t="e">
        <f t="shared" si="3"/>
        <v>#DIV/0!</v>
      </c>
      <c r="AA29" s="19" t="e">
        <f t="shared" si="4"/>
        <v>#DIV/0!</v>
      </c>
      <c r="AB29" s="19" t="e">
        <f t="shared" si="2"/>
        <v>#DIV/0!</v>
      </c>
      <c r="AC29" s="20"/>
    </row>
    <row r="30" spans="1:29" ht="12.75">
      <c r="A30" s="1">
        <v>28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 t="shared" si="0"/>
        <v>0</v>
      </c>
      <c r="Y30" s="1">
        <f t="shared" si="1"/>
        <v>2</v>
      </c>
      <c r="Z30" s="19" t="e">
        <f t="shared" si="3"/>
        <v>#DIV/0!</v>
      </c>
      <c r="AA30" s="19" t="e">
        <f t="shared" si="4"/>
        <v>#DIV/0!</v>
      </c>
      <c r="AB30" s="19" t="e">
        <f t="shared" si="2"/>
        <v>#DIV/0!</v>
      </c>
      <c r="AC30" s="20"/>
    </row>
    <row r="31" spans="1:29" ht="12.75">
      <c r="A31" s="1">
        <v>29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 t="shared" si="0"/>
        <v>0</v>
      </c>
      <c r="Y31" s="1">
        <f t="shared" si="1"/>
        <v>2</v>
      </c>
      <c r="Z31" s="19" t="e">
        <f t="shared" si="3"/>
        <v>#DIV/0!</v>
      </c>
      <c r="AA31" s="19" t="e">
        <f t="shared" si="4"/>
        <v>#DIV/0!</v>
      </c>
      <c r="AB31" s="19" t="e">
        <f t="shared" si="2"/>
        <v>#DIV/0!</v>
      </c>
      <c r="AC31" s="20"/>
    </row>
    <row r="32" spans="1:29" ht="12.75">
      <c r="A32" s="1">
        <v>30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>
        <f t="shared" si="0"/>
        <v>0</v>
      </c>
      <c r="Y32" s="1">
        <f t="shared" si="1"/>
        <v>2</v>
      </c>
      <c r="Z32" s="19" t="e">
        <f t="shared" si="3"/>
        <v>#DIV/0!</v>
      </c>
      <c r="AA32" s="19" t="e">
        <f t="shared" si="4"/>
        <v>#DIV/0!</v>
      </c>
      <c r="AB32" s="19" t="e">
        <f t="shared" si="2"/>
        <v>#DIV/0!</v>
      </c>
      <c r="AC32" s="20"/>
    </row>
    <row r="33" spans="1:29" ht="12.75">
      <c r="A33" s="1">
        <v>31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/>
      <c r="Y33" s="1"/>
      <c r="Z33" s="19" t="e">
        <f t="shared" si="3"/>
        <v>#DIV/0!</v>
      </c>
      <c r="AA33" s="19" t="e">
        <f t="shared" si="4"/>
        <v>#DIV/0!</v>
      </c>
      <c r="AB33" s="19" t="e">
        <f t="shared" si="2"/>
        <v>#DIV/0!</v>
      </c>
      <c r="AC33" s="20"/>
    </row>
    <row r="34" spans="1:29" ht="12.75">
      <c r="A34" s="1">
        <v>32</v>
      </c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35"/>
      <c r="T34" s="35"/>
      <c r="U34" s="35"/>
      <c r="V34" s="35"/>
      <c r="W34" s="35"/>
      <c r="X34" s="5"/>
      <c r="Y34" s="1"/>
      <c r="Z34" s="19" t="e">
        <f t="shared" si="3"/>
        <v>#DIV/0!</v>
      </c>
      <c r="AA34" s="19" t="e">
        <f t="shared" si="4"/>
        <v>#DIV/0!</v>
      </c>
      <c r="AB34" s="19" t="e">
        <f t="shared" si="2"/>
        <v>#DIV/0!</v>
      </c>
      <c r="AC34" s="20"/>
    </row>
    <row r="35" spans="1:29" ht="12.75">
      <c r="A35" s="1">
        <v>33</v>
      </c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35"/>
      <c r="T35" s="35"/>
      <c r="U35" s="35"/>
      <c r="V35" s="35"/>
      <c r="W35" s="35"/>
      <c r="X35" s="5"/>
      <c r="Y35" s="1"/>
      <c r="Z35" s="19" t="e">
        <f t="shared" si="3"/>
        <v>#DIV/0!</v>
      </c>
      <c r="AA35" s="19" t="e">
        <f t="shared" si="4"/>
        <v>#DIV/0!</v>
      </c>
      <c r="AB35" s="19" t="e">
        <f t="shared" si="2"/>
        <v>#DIV/0!</v>
      </c>
      <c r="AC35" s="20"/>
    </row>
    <row r="36" spans="1:29" ht="12.75">
      <c r="A36" s="1">
        <v>34</v>
      </c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35"/>
      <c r="T36" s="35"/>
      <c r="U36" s="35"/>
      <c r="V36" s="35"/>
      <c r="W36" s="35"/>
      <c r="X36" s="5"/>
      <c r="Y36" s="1"/>
      <c r="Z36" s="19" t="e">
        <f t="shared" si="3"/>
        <v>#DIV/0!</v>
      </c>
      <c r="AA36" s="19" t="e">
        <f t="shared" si="4"/>
        <v>#DIV/0!</v>
      </c>
      <c r="AB36" s="19" t="e">
        <f t="shared" si="2"/>
        <v>#DIV/0!</v>
      </c>
      <c r="AC36" s="20"/>
    </row>
    <row r="37" spans="1:29" ht="12.75">
      <c r="A37" s="1">
        <v>35</v>
      </c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35"/>
      <c r="T37" s="35"/>
      <c r="U37" s="35"/>
      <c r="V37" s="35"/>
      <c r="W37" s="35"/>
      <c r="X37" s="5"/>
      <c r="Y37" s="1"/>
      <c r="Z37" s="19" t="e">
        <f t="shared" si="3"/>
        <v>#DIV/0!</v>
      </c>
      <c r="AA37" s="19" t="e">
        <f t="shared" si="4"/>
        <v>#DIV/0!</v>
      </c>
      <c r="AB37" s="19" t="e">
        <f t="shared" si="2"/>
        <v>#DIV/0!</v>
      </c>
      <c r="AC37" s="20"/>
    </row>
    <row r="38" spans="1:29" ht="12.75">
      <c r="A38" s="1">
        <v>36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35"/>
      <c r="T38" s="35"/>
      <c r="U38" s="35"/>
      <c r="V38" s="35"/>
      <c r="W38" s="35"/>
      <c r="X38" s="5"/>
      <c r="Y38" s="1"/>
      <c r="Z38" s="19" t="e">
        <f t="shared" si="3"/>
        <v>#DIV/0!</v>
      </c>
      <c r="AA38" s="19" t="e">
        <f t="shared" si="4"/>
        <v>#DIV/0!</v>
      </c>
      <c r="AB38" s="19" t="e">
        <f t="shared" si="2"/>
        <v>#DIV/0!</v>
      </c>
      <c r="AC38" s="20"/>
    </row>
    <row r="39" spans="1:29" ht="12.75">
      <c r="A39" s="1">
        <v>37</v>
      </c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35"/>
      <c r="T39" s="35"/>
      <c r="U39" s="35"/>
      <c r="V39" s="35"/>
      <c r="W39" s="35"/>
      <c r="X39" s="5">
        <f>COUNTIF(C39:W39,"+")/21</f>
        <v>0</v>
      </c>
      <c r="Y39" s="1">
        <f>IF(X39&gt;=80%,5,IF(X39&gt;=65,4,IF(X39&gt;=50%,3,2)))</f>
        <v>2</v>
      </c>
      <c r="Z39" s="19" t="e">
        <f t="shared" si="3"/>
        <v>#DIV/0!</v>
      </c>
      <c r="AA39" s="19" t="e">
        <f t="shared" si="4"/>
        <v>#DIV/0!</v>
      </c>
      <c r="AB39" s="19" t="e">
        <f t="shared" si="2"/>
        <v>#DIV/0!</v>
      </c>
      <c r="AC39" s="20"/>
    </row>
    <row r="40" spans="1:29" ht="12.75">
      <c r="A40" s="1">
        <v>38</v>
      </c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35"/>
      <c r="T40" s="35"/>
      <c r="U40" s="35"/>
      <c r="V40" s="35"/>
      <c r="W40" s="35"/>
      <c r="X40" s="5"/>
      <c r="Y40" s="1"/>
      <c r="Z40" s="19" t="e">
        <f t="shared" si="3"/>
        <v>#DIV/0!</v>
      </c>
      <c r="AA40" s="19" t="e">
        <f t="shared" si="4"/>
        <v>#DIV/0!</v>
      </c>
      <c r="AB40" s="19" t="e">
        <f t="shared" si="2"/>
        <v>#DIV/0!</v>
      </c>
      <c r="AC40" s="20"/>
    </row>
    <row r="41" spans="1:29" ht="12.75">
      <c r="A41" s="1">
        <v>39</v>
      </c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35"/>
      <c r="T41" s="35"/>
      <c r="U41" s="35"/>
      <c r="V41" s="35"/>
      <c r="W41" s="35"/>
      <c r="X41" s="5">
        <f>COUNTIF(C41:W41,"+")/21</f>
        <v>0</v>
      </c>
      <c r="Y41" s="1">
        <f>IF(X41&gt;=80%,5,IF(X41&gt;=65,4,IF(X41&gt;=50%,3,2)))</f>
        <v>2</v>
      </c>
      <c r="Z41" s="19" t="e">
        <f t="shared" si="3"/>
        <v>#DIV/0!</v>
      </c>
      <c r="AA41" s="19" t="e">
        <f t="shared" si="4"/>
        <v>#DIV/0!</v>
      </c>
      <c r="AB41" s="19" t="e">
        <f t="shared" si="2"/>
        <v>#DIV/0!</v>
      </c>
      <c r="AC41" s="20"/>
    </row>
    <row r="42" spans="1:23" ht="12.75">
      <c r="A42" s="1"/>
      <c r="B42" s="26" t="s">
        <v>23</v>
      </c>
      <c r="C42" s="7">
        <f aca="true" t="shared" si="5" ref="C42:W42">COUNTIF(C4:C41,"-")</f>
        <v>0</v>
      </c>
      <c r="D42" s="7">
        <f t="shared" si="5"/>
        <v>0</v>
      </c>
      <c r="E42" s="7">
        <f t="shared" si="5"/>
        <v>0</v>
      </c>
      <c r="F42" s="7">
        <f t="shared" si="5"/>
        <v>0</v>
      </c>
      <c r="G42" s="7">
        <f t="shared" si="5"/>
        <v>1</v>
      </c>
      <c r="H42" s="7">
        <f t="shared" si="5"/>
        <v>1</v>
      </c>
      <c r="I42" s="7">
        <f t="shared" si="5"/>
        <v>0</v>
      </c>
      <c r="J42" s="7">
        <f t="shared" si="5"/>
        <v>0</v>
      </c>
      <c r="K42" s="7">
        <f t="shared" si="5"/>
        <v>0</v>
      </c>
      <c r="L42" s="7">
        <f t="shared" si="5"/>
        <v>0</v>
      </c>
      <c r="M42" s="7">
        <f t="shared" si="5"/>
        <v>0</v>
      </c>
      <c r="N42" s="7">
        <f t="shared" si="5"/>
        <v>0</v>
      </c>
      <c r="O42" s="7">
        <f t="shared" si="5"/>
        <v>0</v>
      </c>
      <c r="P42" s="7">
        <f t="shared" si="5"/>
        <v>0</v>
      </c>
      <c r="Q42" s="7">
        <f t="shared" si="5"/>
        <v>0</v>
      </c>
      <c r="R42" s="7">
        <f t="shared" si="5"/>
        <v>0</v>
      </c>
      <c r="S42" s="7">
        <f t="shared" si="5"/>
        <v>0</v>
      </c>
      <c r="T42" s="7">
        <f t="shared" si="5"/>
        <v>0</v>
      </c>
      <c r="U42" s="7">
        <f t="shared" si="5"/>
        <v>0</v>
      </c>
      <c r="V42" s="7">
        <f t="shared" si="5"/>
        <v>0</v>
      </c>
      <c r="W42" s="7">
        <f t="shared" si="5"/>
        <v>0</v>
      </c>
    </row>
    <row r="43" spans="2:23" ht="12.75">
      <c r="B43" s="26" t="s">
        <v>24</v>
      </c>
      <c r="C43" s="7">
        <f aca="true" t="shared" si="6" ref="C43:W43">COUNTIF(C4:C41,"+")</f>
        <v>9</v>
      </c>
      <c r="D43" s="7">
        <f t="shared" si="6"/>
        <v>9</v>
      </c>
      <c r="E43" s="7">
        <f t="shared" si="6"/>
        <v>9</v>
      </c>
      <c r="F43" s="7">
        <f t="shared" si="6"/>
        <v>9</v>
      </c>
      <c r="G43" s="7">
        <f t="shared" si="6"/>
        <v>8</v>
      </c>
      <c r="H43" s="7">
        <f t="shared" si="6"/>
        <v>8</v>
      </c>
      <c r="I43" s="7">
        <f t="shared" si="6"/>
        <v>9</v>
      </c>
      <c r="J43" s="7">
        <f t="shared" si="6"/>
        <v>9</v>
      </c>
      <c r="K43" s="7">
        <f t="shared" si="6"/>
        <v>8</v>
      </c>
      <c r="L43" s="7">
        <f t="shared" si="6"/>
        <v>9</v>
      </c>
      <c r="M43" s="7">
        <f t="shared" si="6"/>
        <v>9</v>
      </c>
      <c r="N43" s="7">
        <f t="shared" si="6"/>
        <v>9</v>
      </c>
      <c r="O43" s="7">
        <f t="shared" si="6"/>
        <v>7</v>
      </c>
      <c r="P43" s="7">
        <f t="shared" si="6"/>
        <v>0</v>
      </c>
      <c r="Q43" s="7">
        <f t="shared" si="6"/>
        <v>0</v>
      </c>
      <c r="R43" s="7">
        <f t="shared" si="6"/>
        <v>0</v>
      </c>
      <c r="S43" s="7">
        <f t="shared" si="6"/>
        <v>0</v>
      </c>
      <c r="T43" s="7">
        <f t="shared" si="6"/>
        <v>0</v>
      </c>
      <c r="U43" s="7">
        <f t="shared" si="6"/>
        <v>0</v>
      </c>
      <c r="V43" s="7">
        <f t="shared" si="6"/>
        <v>0</v>
      </c>
      <c r="W43" s="7">
        <f t="shared" si="6"/>
        <v>0</v>
      </c>
    </row>
    <row r="44" spans="2:25" ht="12.75">
      <c r="B44" s="26" t="s">
        <v>19</v>
      </c>
      <c r="C44" s="8">
        <f aca="true" t="shared" si="7" ref="C44:Y44">C43/$C$47</f>
        <v>1</v>
      </c>
      <c r="D44" s="8">
        <f t="shared" si="7"/>
        <v>1</v>
      </c>
      <c r="E44" s="8">
        <f t="shared" si="7"/>
        <v>1</v>
      </c>
      <c r="F44" s="8">
        <f t="shared" si="7"/>
        <v>1</v>
      </c>
      <c r="G44" s="8">
        <f t="shared" si="7"/>
        <v>0.8888888888888888</v>
      </c>
      <c r="H44" s="8">
        <f t="shared" si="7"/>
        <v>0.8888888888888888</v>
      </c>
      <c r="I44" s="8">
        <f t="shared" si="7"/>
        <v>1</v>
      </c>
      <c r="J44" s="8">
        <f t="shared" si="7"/>
        <v>1</v>
      </c>
      <c r="K44" s="8">
        <f t="shared" si="7"/>
        <v>0.8888888888888888</v>
      </c>
      <c r="L44" s="8">
        <f t="shared" si="7"/>
        <v>1</v>
      </c>
      <c r="M44" s="8">
        <f t="shared" si="7"/>
        <v>1</v>
      </c>
      <c r="N44" s="8">
        <f t="shared" si="7"/>
        <v>1</v>
      </c>
      <c r="O44" s="8">
        <f t="shared" si="7"/>
        <v>0.7777777777777778</v>
      </c>
      <c r="P44" s="8">
        <f t="shared" si="7"/>
        <v>0</v>
      </c>
      <c r="Q44" s="8">
        <f t="shared" si="7"/>
        <v>0</v>
      </c>
      <c r="R44" s="8">
        <f t="shared" si="7"/>
        <v>0</v>
      </c>
      <c r="S44" s="8">
        <f t="shared" si="7"/>
        <v>0</v>
      </c>
      <c r="T44" s="8">
        <f t="shared" si="7"/>
        <v>0</v>
      </c>
      <c r="U44" s="8">
        <f t="shared" si="7"/>
        <v>0</v>
      </c>
      <c r="V44" s="8">
        <f t="shared" si="7"/>
        <v>0</v>
      </c>
      <c r="W44" s="8">
        <f t="shared" si="7"/>
        <v>0</v>
      </c>
      <c r="X44" s="8">
        <f t="shared" si="7"/>
        <v>0</v>
      </c>
      <c r="Y44" s="8">
        <f t="shared" si="7"/>
        <v>0</v>
      </c>
    </row>
    <row r="45" spans="2:23" ht="12.75">
      <c r="B45" s="26" t="s">
        <v>25</v>
      </c>
      <c r="C45" s="7">
        <f aca="true" t="shared" si="8" ref="C45:Q45">COUNTIF(C4:C41,0)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1</v>
      </c>
      <c r="L45" s="7">
        <f t="shared" si="8"/>
        <v>0</v>
      </c>
      <c r="M45" s="7">
        <f t="shared" si="8"/>
        <v>0</v>
      </c>
      <c r="N45" s="7">
        <f t="shared" si="8"/>
        <v>0</v>
      </c>
      <c r="O45" s="7">
        <f t="shared" si="8"/>
        <v>2</v>
      </c>
      <c r="P45" s="7">
        <f t="shared" si="8"/>
        <v>0</v>
      </c>
      <c r="Q45" s="7">
        <f t="shared" si="8"/>
        <v>0</v>
      </c>
      <c r="R45" s="7"/>
      <c r="S45" s="7">
        <f>COUNTIF(S4:S41,0)</f>
        <v>0</v>
      </c>
      <c r="T45" s="7">
        <f>COUNTIF(T4:T41,0)</f>
        <v>0</v>
      </c>
      <c r="U45" s="7">
        <f>COUNTIF(U4:U41,0)</f>
        <v>0</v>
      </c>
      <c r="V45" s="7">
        <f>COUNTIF(V4:V41,0)</f>
        <v>0</v>
      </c>
      <c r="W45" s="7">
        <f>COUNTIF(W4:W41,0)</f>
        <v>0</v>
      </c>
    </row>
    <row r="47" spans="2:3" ht="12.75">
      <c r="B47" s="26" t="s">
        <v>30</v>
      </c>
      <c r="C47" s="2">
        <f>COUNT(AC4:AC41)</f>
        <v>9</v>
      </c>
    </row>
    <row r="48" spans="2:6" ht="12.75">
      <c r="B48" s="26" t="s">
        <v>26</v>
      </c>
      <c r="C48" s="2">
        <f>COUNTIF($AC$4:$AC$41,5)</f>
        <v>6</v>
      </c>
      <c r="D48" s="10"/>
      <c r="E48" s="10"/>
      <c r="F48" s="10"/>
    </row>
    <row r="49" spans="2:6" ht="12.75">
      <c r="B49" s="26" t="s">
        <v>27</v>
      </c>
      <c r="C49" s="2">
        <f>COUNTIF($AC$4:$AC$41,4)</f>
        <v>3</v>
      </c>
      <c r="D49" s="9"/>
      <c r="E49" s="9"/>
      <c r="F49" s="9"/>
    </row>
    <row r="50" spans="2:7" ht="12.75">
      <c r="B50" s="26" t="s">
        <v>28</v>
      </c>
      <c r="C50" s="2">
        <f>COUNTIF($AC$4:$AC$41,3)</f>
        <v>0</v>
      </c>
      <c r="D50" s="10"/>
      <c r="E50" s="10"/>
      <c r="F50" s="10"/>
      <c r="G50" s="10"/>
    </row>
    <row r="51" spans="2:3" ht="12.75">
      <c r="B51" s="26" t="s">
        <v>29</v>
      </c>
      <c r="C51" s="2">
        <f>COUNTIF($AC$4:$AC$41,2)</f>
        <v>0</v>
      </c>
    </row>
    <row r="52" spans="2:3" ht="12.75">
      <c r="B52" s="26" t="s">
        <v>31</v>
      </c>
      <c r="C52" s="5">
        <f>(C48+C49+C50)/C47</f>
        <v>1</v>
      </c>
    </row>
    <row r="53" spans="2:3" ht="12.75">
      <c r="B53" s="26" t="s">
        <v>32</v>
      </c>
      <c r="C53" s="5">
        <f>(C48+C49)/C47</f>
        <v>1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18.375" style="0" customWidth="1"/>
    <col min="2" max="2" width="10.625" style="0" customWidth="1"/>
    <col min="3" max="3" width="10.00390625" style="0" customWidth="1"/>
    <col min="4" max="4" width="13.375" style="0" customWidth="1"/>
    <col min="5" max="5" width="10.125" style="0" customWidth="1"/>
    <col min="6" max="6" width="13.00390625" style="0" customWidth="1"/>
    <col min="7" max="7" width="9.375" style="0" customWidth="1"/>
    <col min="8" max="8" width="12.625" style="0" customWidth="1"/>
    <col min="9" max="9" width="10.00390625" style="0" customWidth="1"/>
    <col min="10" max="10" width="12.25390625" style="0" customWidth="1"/>
    <col min="11" max="11" width="14.25390625" style="0" customWidth="1"/>
  </cols>
  <sheetData>
    <row r="1" ht="12.75">
      <c r="B1" s="47" t="s">
        <v>168</v>
      </c>
    </row>
    <row r="2" spans="1:10" ht="12.75">
      <c r="A2" s="32" t="s">
        <v>37</v>
      </c>
      <c r="B2" s="20" t="str">
        <f>а!$C2</f>
        <v>Нурмеева</v>
      </c>
      <c r="C2" s="20" t="str">
        <f>б!$C2</f>
        <v>Нурмеева</v>
      </c>
      <c r="D2" s="20" t="str">
        <f>'б1'!$C2</f>
        <v>Соложенцева</v>
      </c>
      <c r="E2" s="20" t="str">
        <f>в!$C2</f>
        <v>Нурмеева</v>
      </c>
      <c r="F2" s="20" t="str">
        <f>'в1'!$C2</f>
        <v>Соложенцева</v>
      </c>
      <c r="G2" s="20" t="str">
        <f>г!$C2</f>
        <v>Нурмеева</v>
      </c>
      <c r="H2" s="20" t="str">
        <f>'г1'!$C2</f>
        <v>Соложенцева</v>
      </c>
      <c r="I2" s="20" t="str">
        <f>м!$C2</f>
        <v>Нурмеева</v>
      </c>
      <c r="J2" s="20" t="str">
        <f>'м1'!$C2</f>
        <v>Соложенцева</v>
      </c>
    </row>
    <row r="3" spans="1:11" ht="18.75" customHeight="1">
      <c r="A3" s="32" t="s">
        <v>34</v>
      </c>
      <c r="B3" s="20" t="str">
        <f>а!$C1</f>
        <v>11а</v>
      </c>
      <c r="C3" s="20" t="str">
        <f>б!$C1</f>
        <v>11б</v>
      </c>
      <c r="D3" s="20" t="str">
        <f>'б1'!$C1</f>
        <v>11б1</v>
      </c>
      <c r="E3" s="20" t="str">
        <f>в!$C1</f>
        <v>11в</v>
      </c>
      <c r="F3" s="20" t="str">
        <f>'в1'!$C1</f>
        <v>11в1</v>
      </c>
      <c r="G3" s="20" t="str">
        <f>г!$C1</f>
        <v>11г</v>
      </c>
      <c r="H3" s="20" t="str">
        <f>'г1'!$C1</f>
        <v>11г1</v>
      </c>
      <c r="I3" s="20" t="str">
        <f>м!$C1</f>
        <v>11м</v>
      </c>
      <c r="J3" s="20" t="str">
        <f>'м1'!$C1</f>
        <v>11м1</v>
      </c>
      <c r="K3" s="30" t="s">
        <v>38</v>
      </c>
    </row>
    <row r="4" spans="1:11" ht="12.75">
      <c r="A4" s="33" t="s">
        <v>35</v>
      </c>
      <c r="B4" s="20">
        <v>18</v>
      </c>
      <c r="C4" s="20">
        <v>14</v>
      </c>
      <c r="D4" s="20">
        <v>13</v>
      </c>
      <c r="E4" s="20">
        <v>14</v>
      </c>
      <c r="F4" s="20">
        <v>12</v>
      </c>
      <c r="G4" s="20">
        <v>12</v>
      </c>
      <c r="H4" s="20">
        <v>11</v>
      </c>
      <c r="I4" s="20">
        <v>11</v>
      </c>
      <c r="J4" s="20">
        <v>12</v>
      </c>
      <c r="K4" s="31">
        <f aca="true" t="shared" si="0" ref="K4:K9">SUM(B4:I4)</f>
        <v>105</v>
      </c>
    </row>
    <row r="5" spans="1:11" ht="12.75">
      <c r="A5" s="33" t="s">
        <v>36</v>
      </c>
      <c r="B5" s="20">
        <f>а!$C47</f>
        <v>9</v>
      </c>
      <c r="C5" s="20">
        <f>б!$C47</f>
        <v>14</v>
      </c>
      <c r="D5" s="20">
        <f>'б1'!$C34</f>
        <v>13</v>
      </c>
      <c r="E5" s="20">
        <f>в!$C36</f>
        <v>14</v>
      </c>
      <c r="F5" s="20">
        <f>'в1'!$C39</f>
        <v>10</v>
      </c>
      <c r="G5" s="20">
        <f>г!$C36</f>
        <v>11</v>
      </c>
      <c r="H5" s="20">
        <f>'г1'!$C35</f>
        <v>11</v>
      </c>
      <c r="I5" s="20">
        <f>м!$C35</f>
        <v>11</v>
      </c>
      <c r="J5" s="20">
        <f>'м1'!$C36</f>
        <v>11</v>
      </c>
      <c r="K5" s="31">
        <f t="shared" si="0"/>
        <v>93</v>
      </c>
    </row>
    <row r="6" spans="1:11" ht="12.75">
      <c r="A6" s="34" t="s">
        <v>26</v>
      </c>
      <c r="B6" s="20">
        <f>а!$C48</f>
        <v>6</v>
      </c>
      <c r="C6" s="20">
        <f>б!$C48</f>
        <v>0</v>
      </c>
      <c r="D6" s="20">
        <f>'б1'!$C35</f>
        <v>0</v>
      </c>
      <c r="E6" s="20">
        <f>в!$C37</f>
        <v>8</v>
      </c>
      <c r="F6" s="20">
        <f>'в1'!$C40</f>
        <v>3</v>
      </c>
      <c r="G6" s="20">
        <f>г!$C37</f>
        <v>1</v>
      </c>
      <c r="H6" s="20">
        <f>'г1'!$C36</f>
        <v>4</v>
      </c>
      <c r="I6" s="20">
        <f>м!$C36</f>
        <v>4</v>
      </c>
      <c r="J6" s="20">
        <f>'м1'!$C37</f>
        <v>3</v>
      </c>
      <c r="K6" s="31">
        <f t="shared" si="0"/>
        <v>26</v>
      </c>
    </row>
    <row r="7" spans="1:11" ht="12.75">
      <c r="A7" s="34" t="s">
        <v>27</v>
      </c>
      <c r="B7" s="20">
        <f>а!$C49</f>
        <v>3</v>
      </c>
      <c r="C7" s="20">
        <f>б!$C49</f>
        <v>7</v>
      </c>
      <c r="D7" s="20">
        <f>'б1'!$C36</f>
        <v>6</v>
      </c>
      <c r="E7" s="20">
        <f>в!$C38</f>
        <v>5</v>
      </c>
      <c r="F7" s="20">
        <f>'в1'!$C41</f>
        <v>3</v>
      </c>
      <c r="G7" s="20">
        <f>г!$C38</f>
        <v>9</v>
      </c>
      <c r="H7" s="20">
        <f>'г1'!$C37</f>
        <v>6</v>
      </c>
      <c r="I7" s="20">
        <f>м!$C37</f>
        <v>6</v>
      </c>
      <c r="J7" s="20">
        <f>'м1'!$C38</f>
        <v>6</v>
      </c>
      <c r="K7" s="31">
        <f t="shared" si="0"/>
        <v>45</v>
      </c>
    </row>
    <row r="8" spans="1:11" ht="12.75">
      <c r="A8" s="34" t="s">
        <v>28</v>
      </c>
      <c r="B8" s="20">
        <f>а!$C50</f>
        <v>0</v>
      </c>
      <c r="C8" s="20">
        <f>б!$C50</f>
        <v>7</v>
      </c>
      <c r="D8" s="20">
        <f>'б1'!$C37</f>
        <v>7</v>
      </c>
      <c r="E8" s="20">
        <f>в!$C39</f>
        <v>1</v>
      </c>
      <c r="F8" s="20">
        <f>'в1'!$C42</f>
        <v>4</v>
      </c>
      <c r="G8" s="20">
        <f>г!$C39</f>
        <v>1</v>
      </c>
      <c r="H8" s="20">
        <f>'г1'!$C38</f>
        <v>1</v>
      </c>
      <c r="I8" s="20">
        <f>м!$C38</f>
        <v>1</v>
      </c>
      <c r="J8" s="20">
        <f>'м1'!$C39</f>
        <v>2</v>
      </c>
      <c r="K8" s="31">
        <f t="shared" si="0"/>
        <v>22</v>
      </c>
    </row>
    <row r="9" spans="1:11" ht="12.75">
      <c r="A9" s="34" t="s">
        <v>29</v>
      </c>
      <c r="B9" s="20">
        <f>а!$C51</f>
        <v>0</v>
      </c>
      <c r="C9" s="20">
        <f>б!$C51</f>
        <v>0</v>
      </c>
      <c r="D9" s="20">
        <f>'б1'!$C38</f>
        <v>0</v>
      </c>
      <c r="E9" s="20">
        <f>в!$C40</f>
        <v>0</v>
      </c>
      <c r="F9" s="20">
        <f>'в1'!$C43</f>
        <v>0</v>
      </c>
      <c r="G9" s="20">
        <f>г!$C40</f>
        <v>0</v>
      </c>
      <c r="H9" s="20">
        <f>'г1'!$C39</f>
        <v>0</v>
      </c>
      <c r="I9" s="20">
        <f>м!$C39</f>
        <v>0</v>
      </c>
      <c r="J9" s="20">
        <f>'м1'!$C40</f>
        <v>0</v>
      </c>
      <c r="K9" s="31">
        <f t="shared" si="0"/>
        <v>0</v>
      </c>
    </row>
    <row r="10" spans="1:11" ht="12.75">
      <c r="A10" s="34" t="s">
        <v>31</v>
      </c>
      <c r="B10" s="43">
        <f>а!$C52</f>
        <v>1</v>
      </c>
      <c r="C10" s="43">
        <f>б!$C52</f>
        <v>1</v>
      </c>
      <c r="D10" s="43">
        <f>'б1'!$C39</f>
        <v>1</v>
      </c>
      <c r="E10" s="43">
        <f>в!$C41</f>
        <v>1</v>
      </c>
      <c r="F10" s="43">
        <f>'в1'!$C44</f>
        <v>1</v>
      </c>
      <c r="G10" s="43">
        <f>г!$C41</f>
        <v>1</v>
      </c>
      <c r="H10" s="43">
        <f>'г1'!$C40</f>
        <v>1</v>
      </c>
      <c r="I10" s="43">
        <f>м!$C40</f>
        <v>1</v>
      </c>
      <c r="J10" s="43">
        <f>'м1'!$C41</f>
        <v>1</v>
      </c>
      <c r="K10" s="44">
        <f>AVERAGE(B10:I10)</f>
        <v>1</v>
      </c>
    </row>
    <row r="11" spans="1:11" ht="12.75">
      <c r="A11" s="34" t="s">
        <v>32</v>
      </c>
      <c r="B11" s="43">
        <f>а!$C53</f>
        <v>1</v>
      </c>
      <c r="C11" s="43">
        <f>б!$C53</f>
        <v>0.5</v>
      </c>
      <c r="D11" s="43">
        <f>'б1'!$C40</f>
        <v>0.46153846153846156</v>
      </c>
      <c r="E11" s="43">
        <f>в!$C42</f>
        <v>0.9285714285714286</v>
      </c>
      <c r="F11" s="43">
        <f>'в1'!$C45</f>
        <v>0.6</v>
      </c>
      <c r="G11" s="43">
        <f>г!$C42</f>
        <v>0.9090909090909091</v>
      </c>
      <c r="H11" s="43">
        <f>'г1'!$C41</f>
        <v>0.9090909090909091</v>
      </c>
      <c r="I11" s="43">
        <f>м!$C41</f>
        <v>0.9090909090909091</v>
      </c>
      <c r="J11" s="43">
        <f>'м1'!$C42</f>
        <v>0.8181818181818182</v>
      </c>
      <c r="K11" s="44">
        <f>AVERAGE(B11:I11)</f>
        <v>0.7771728271728272</v>
      </c>
    </row>
  </sheetData>
  <sheetProtection/>
  <printOptions/>
  <pageMargins left="0.28" right="0.29" top="0.44" bottom="0.55" header="0.5" footer="0.5"/>
  <pageSetup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"/>
  <sheetViews>
    <sheetView workbookViewId="0" topLeftCell="A1">
      <selection activeCell="L35" sqref="K35:L35"/>
    </sheetView>
  </sheetViews>
  <sheetFormatPr defaultColWidth="9.00390625" defaultRowHeight="12.75"/>
  <cols>
    <col min="1" max="1" width="13.125" style="0" customWidth="1"/>
    <col min="4" max="4" width="8.00390625" style="0" customWidth="1"/>
    <col min="5" max="6" width="6.25390625" style="0" customWidth="1"/>
    <col min="7" max="7" width="7.125" style="0" customWidth="1"/>
    <col min="8" max="8" width="10.375" style="0" customWidth="1"/>
    <col min="9" max="12" width="5.875" style="0" customWidth="1"/>
    <col min="13" max="15" width="6.375" style="0" customWidth="1"/>
    <col min="16" max="16" width="11.875" style="0" customWidth="1"/>
  </cols>
  <sheetData>
    <row r="1" ht="13.5" thickBot="1"/>
    <row r="2" spans="1:16" ht="12.75">
      <c r="A2" s="90" t="s">
        <v>181</v>
      </c>
      <c r="B2" s="90" t="s">
        <v>182</v>
      </c>
      <c r="C2" s="100" t="s">
        <v>180</v>
      </c>
      <c r="D2" s="91" t="s">
        <v>173</v>
      </c>
      <c r="E2" s="92"/>
      <c r="F2" s="92"/>
      <c r="G2" s="93"/>
      <c r="H2" s="56" t="s">
        <v>175</v>
      </c>
      <c r="I2" s="94" t="s">
        <v>176</v>
      </c>
      <c r="J2" s="95"/>
      <c r="K2" s="95"/>
      <c r="L2" s="96"/>
      <c r="M2" s="97" t="s">
        <v>177</v>
      </c>
      <c r="N2" s="98"/>
      <c r="O2" s="99"/>
      <c r="P2" s="83" t="s">
        <v>178</v>
      </c>
    </row>
    <row r="3" spans="1:16" ht="12.75">
      <c r="A3" s="90"/>
      <c r="B3" s="90"/>
      <c r="C3" s="100"/>
      <c r="D3" s="88" t="s">
        <v>3</v>
      </c>
      <c r="E3" s="65" t="s">
        <v>4</v>
      </c>
      <c r="F3" s="65" t="s">
        <v>5</v>
      </c>
      <c r="G3" s="66" t="s">
        <v>174</v>
      </c>
      <c r="H3" s="57" t="s">
        <v>6</v>
      </c>
      <c r="I3" s="72" t="s">
        <v>7</v>
      </c>
      <c r="J3" s="73" t="s">
        <v>8</v>
      </c>
      <c r="K3" s="73" t="s">
        <v>10</v>
      </c>
      <c r="L3" s="74" t="s">
        <v>15</v>
      </c>
      <c r="M3" s="54" t="s">
        <v>9</v>
      </c>
      <c r="N3" s="7" t="s">
        <v>13</v>
      </c>
      <c r="O3" s="55" t="s">
        <v>14</v>
      </c>
      <c r="P3" s="84" t="s">
        <v>179</v>
      </c>
    </row>
    <row r="4" spans="1:16" ht="12.75">
      <c r="A4" s="53" t="s">
        <v>162</v>
      </c>
      <c r="B4" s="64" t="str">
        <f>а!C$1</f>
        <v>11а</v>
      </c>
      <c r="C4" s="63">
        <f>а!C47</f>
        <v>9</v>
      </c>
      <c r="D4" s="67">
        <f>а!C43</f>
        <v>9</v>
      </c>
      <c r="E4" s="35">
        <f>а!D43</f>
        <v>9</v>
      </c>
      <c r="F4" s="35">
        <f>а!E43</f>
        <v>9</v>
      </c>
      <c r="G4" s="68">
        <f>а!K43</f>
        <v>8</v>
      </c>
      <c r="H4" s="58">
        <f>а!F43</f>
        <v>9</v>
      </c>
      <c r="I4" s="75">
        <f>а!G43</f>
        <v>8</v>
      </c>
      <c r="J4" s="76">
        <f>а!H43</f>
        <v>8</v>
      </c>
      <c r="K4" s="76">
        <f>а!J43</f>
        <v>9</v>
      </c>
      <c r="L4" s="79">
        <f>а!O43</f>
        <v>7</v>
      </c>
      <c r="M4" s="60">
        <f>а!I43</f>
        <v>9</v>
      </c>
      <c r="N4" s="20">
        <f>а!M43</f>
        <v>9</v>
      </c>
      <c r="O4" s="80">
        <f>а!N43</f>
        <v>9</v>
      </c>
      <c r="P4" s="85">
        <f>а!L43</f>
        <v>9</v>
      </c>
    </row>
    <row r="5" spans="1:16" ht="12.75">
      <c r="A5" s="53" t="s">
        <v>162</v>
      </c>
      <c r="B5" s="64" t="str">
        <f>б!C$1</f>
        <v>11б</v>
      </c>
      <c r="C5" s="63">
        <f>б!C47</f>
        <v>14</v>
      </c>
      <c r="D5" s="67">
        <f>б!C$43</f>
        <v>13</v>
      </c>
      <c r="E5" s="35">
        <f>б!D$43</f>
        <v>13</v>
      </c>
      <c r="F5" s="35">
        <f>б!E$43</f>
        <v>10</v>
      </c>
      <c r="G5" s="68">
        <f>б!P43</f>
        <v>0</v>
      </c>
      <c r="H5" s="58">
        <f>б!F43</f>
        <v>9</v>
      </c>
      <c r="I5" s="75">
        <f>б!G43</f>
        <v>9</v>
      </c>
      <c r="J5" s="76">
        <f>б!H43</f>
        <v>10</v>
      </c>
      <c r="K5" s="76">
        <f>б!J43</f>
        <v>13</v>
      </c>
      <c r="L5" s="79">
        <f>б!O43</f>
        <v>1</v>
      </c>
      <c r="M5" s="60">
        <f>б!I43</f>
        <v>14</v>
      </c>
      <c r="N5" s="20">
        <f>б!M43</f>
        <v>8</v>
      </c>
      <c r="O5" s="80">
        <f>б!N43</f>
        <v>9</v>
      </c>
      <c r="P5" s="85">
        <f>б!K43</f>
        <v>7</v>
      </c>
    </row>
    <row r="6" spans="1:16" ht="12.75">
      <c r="A6" s="53" t="s">
        <v>167</v>
      </c>
      <c r="B6" s="64" t="str">
        <f>'б1'!C$1</f>
        <v>11б1</v>
      </c>
      <c r="C6" s="63">
        <f>'б1'!C34</f>
        <v>13</v>
      </c>
      <c r="D6" s="67">
        <f>'б1'!C30</f>
        <v>11</v>
      </c>
      <c r="E6" s="35">
        <f>'б1'!D30</f>
        <v>5</v>
      </c>
      <c r="F6" s="35">
        <f>'б1'!E30</f>
        <v>11</v>
      </c>
      <c r="G6" s="68">
        <f>'б1'!P30</f>
        <v>0</v>
      </c>
      <c r="H6" s="58">
        <f>'б1'!F30</f>
        <v>8</v>
      </c>
      <c r="I6" s="75">
        <f>'б1'!G30</f>
        <v>6</v>
      </c>
      <c r="J6" s="76">
        <f>'б1'!H30</f>
        <v>5</v>
      </c>
      <c r="K6" s="76">
        <f>'б1'!J30</f>
        <v>13</v>
      </c>
      <c r="L6" s="79">
        <f>'б1'!O30</f>
        <v>5</v>
      </c>
      <c r="M6" s="60">
        <f>'б1'!I30</f>
        <v>13</v>
      </c>
      <c r="N6" s="20">
        <f>'б1'!M30</f>
        <v>8</v>
      </c>
      <c r="O6" s="80">
        <f>'б1'!N30</f>
        <v>12</v>
      </c>
      <c r="P6" s="85">
        <f>'б1'!K30</f>
        <v>8</v>
      </c>
    </row>
    <row r="7" spans="1:16" ht="12.75">
      <c r="A7" s="53" t="s">
        <v>162</v>
      </c>
      <c r="B7" s="64" t="str">
        <f>в!C$1</f>
        <v>11в</v>
      </c>
      <c r="C7" s="63">
        <f>в!C36</f>
        <v>14</v>
      </c>
      <c r="D7" s="67">
        <f>в!C32</f>
        <v>12</v>
      </c>
      <c r="E7" s="35">
        <f>в!D32</f>
        <v>10</v>
      </c>
      <c r="F7" s="35">
        <f>в!E32</f>
        <v>11</v>
      </c>
      <c r="G7" s="68">
        <f>в!P32</f>
        <v>11</v>
      </c>
      <c r="H7" s="58">
        <f>в!F32</f>
        <v>13</v>
      </c>
      <c r="I7" s="75">
        <f>в!G32</f>
        <v>8</v>
      </c>
      <c r="J7" s="76">
        <f>в!H32</f>
        <v>12</v>
      </c>
      <c r="K7" s="76">
        <f>в!J32</f>
        <v>13</v>
      </c>
      <c r="L7" s="79">
        <f>в!O32</f>
        <v>10</v>
      </c>
      <c r="M7" s="60">
        <f>в!I32</f>
        <v>12</v>
      </c>
      <c r="N7" s="20">
        <f>в!M32</f>
        <v>12</v>
      </c>
      <c r="O7" s="80">
        <f>в!N32</f>
        <v>12</v>
      </c>
      <c r="P7" s="86">
        <f>в!K32</f>
        <v>12</v>
      </c>
    </row>
    <row r="8" spans="1:16" ht="12.75">
      <c r="A8" s="53" t="s">
        <v>167</v>
      </c>
      <c r="B8" s="64" t="str">
        <f>'в1'!C$1</f>
        <v>11в1</v>
      </c>
      <c r="C8" s="63">
        <f>'в1'!C39</f>
        <v>10</v>
      </c>
      <c r="D8" s="67">
        <f>'в1'!C35</f>
        <v>8</v>
      </c>
      <c r="E8" s="35">
        <f>'в1'!D35</f>
        <v>8</v>
      </c>
      <c r="F8" s="35">
        <f>'в1'!E35</f>
        <v>7</v>
      </c>
      <c r="G8" s="68">
        <f>'в1'!P35</f>
        <v>4</v>
      </c>
      <c r="H8" s="58">
        <f>'в1'!F35</f>
        <v>7</v>
      </c>
      <c r="I8" s="75">
        <f>'в1'!G35</f>
        <v>3</v>
      </c>
      <c r="J8" s="76">
        <f>'в1'!H35</f>
        <v>6</v>
      </c>
      <c r="K8" s="76">
        <f>'в1'!J35</f>
        <v>7</v>
      </c>
      <c r="L8" s="79">
        <f>'в1'!O35</f>
        <v>7</v>
      </c>
      <c r="M8" s="60">
        <f>'в1'!I35</f>
        <v>8</v>
      </c>
      <c r="N8" s="20">
        <f>'в1'!M35</f>
        <v>6</v>
      </c>
      <c r="O8" s="80">
        <f>'в1'!N35</f>
        <v>9</v>
      </c>
      <c r="P8" s="85">
        <f>'в1'!K35</f>
        <v>8</v>
      </c>
    </row>
    <row r="9" spans="1:16" ht="12.75">
      <c r="A9" s="53" t="s">
        <v>162</v>
      </c>
      <c r="B9" s="64" t="str">
        <f>г!C$1</f>
        <v>11г</v>
      </c>
      <c r="C9" s="63">
        <f>г!C36</f>
        <v>11</v>
      </c>
      <c r="D9" s="67">
        <f>г!C32</f>
        <v>11</v>
      </c>
      <c r="E9" s="35">
        <f>г!D32</f>
        <v>9</v>
      </c>
      <c r="F9" s="35">
        <f>г!E32</f>
        <v>11</v>
      </c>
      <c r="G9" s="68">
        <f>г!P32</f>
        <v>2</v>
      </c>
      <c r="H9" s="58">
        <f>г!F32</f>
        <v>11</v>
      </c>
      <c r="I9" s="75">
        <f>г!G32</f>
        <v>8</v>
      </c>
      <c r="J9" s="76">
        <f>г!H32</f>
        <v>9</v>
      </c>
      <c r="K9" s="76">
        <f>г!J32</f>
        <v>10</v>
      </c>
      <c r="L9" s="79">
        <f>г!O32</f>
        <v>5</v>
      </c>
      <c r="M9" s="60">
        <f>г!I32</f>
        <v>10</v>
      </c>
      <c r="N9" s="20">
        <f>г!M32</f>
        <v>9</v>
      </c>
      <c r="O9" s="80">
        <f>г!N32</f>
        <v>11</v>
      </c>
      <c r="P9" s="85">
        <f>г!K32</f>
        <v>11</v>
      </c>
    </row>
    <row r="10" spans="1:16" ht="12.75">
      <c r="A10" s="53" t="s">
        <v>167</v>
      </c>
      <c r="B10" s="64" t="str">
        <f>'г1'!C$1</f>
        <v>11г1</v>
      </c>
      <c r="C10" s="63">
        <f>'г1'!C35</f>
        <v>11</v>
      </c>
      <c r="D10" s="67">
        <f>б!C$43</f>
        <v>13</v>
      </c>
      <c r="E10" s="35">
        <f>б!D$43</f>
        <v>13</v>
      </c>
      <c r="F10" s="35">
        <f>б!E$43</f>
        <v>10</v>
      </c>
      <c r="G10" s="68">
        <f>'г1'!P31</f>
        <v>9</v>
      </c>
      <c r="H10" s="58">
        <f>'г1'!F31</f>
        <v>11</v>
      </c>
      <c r="I10" s="75">
        <f>'г1'!G31</f>
        <v>6</v>
      </c>
      <c r="J10" s="76">
        <f>'г1'!H31</f>
        <v>10</v>
      </c>
      <c r="K10" s="76">
        <f>'г1'!J31</f>
        <v>10</v>
      </c>
      <c r="L10" s="79">
        <f>'г1'!O31</f>
        <v>9</v>
      </c>
      <c r="M10" s="60">
        <f>'г1'!I31</f>
        <v>10</v>
      </c>
      <c r="N10" s="20">
        <f>'г1'!M31</f>
        <v>6</v>
      </c>
      <c r="O10" s="80">
        <f>'г1'!N31</f>
        <v>10</v>
      </c>
      <c r="P10" s="85">
        <f>'г1'!K31</f>
        <v>11</v>
      </c>
    </row>
    <row r="11" spans="1:16" ht="12.75">
      <c r="A11" s="53" t="s">
        <v>162</v>
      </c>
      <c r="B11" s="64" t="str">
        <f>м!C$1</f>
        <v>11м</v>
      </c>
      <c r="C11" s="63">
        <f>м!C35</f>
        <v>11</v>
      </c>
      <c r="D11" s="67">
        <f>м!C31</f>
        <v>10</v>
      </c>
      <c r="E11" s="35">
        <f>м!D31</f>
        <v>10</v>
      </c>
      <c r="F11" s="35">
        <f>м!E31</f>
        <v>8</v>
      </c>
      <c r="G11" s="68">
        <f>м!K31</f>
        <v>10</v>
      </c>
      <c r="H11" s="58">
        <f>м!F31</f>
        <v>10</v>
      </c>
      <c r="I11" s="75">
        <f>м!G31</f>
        <v>10</v>
      </c>
      <c r="J11" s="76">
        <f>м!H31</f>
        <v>11</v>
      </c>
      <c r="K11" s="76">
        <f>м!J31</f>
        <v>10</v>
      </c>
      <c r="L11" s="79">
        <f>м!O31</f>
        <v>6</v>
      </c>
      <c r="M11" s="60">
        <f>м!I31</f>
        <v>10</v>
      </c>
      <c r="N11" s="20">
        <f>м!M31</f>
        <v>7</v>
      </c>
      <c r="O11" s="80">
        <f>м!N31</f>
        <v>11</v>
      </c>
      <c r="P11" s="85">
        <f>м!L31</f>
        <v>10</v>
      </c>
    </row>
    <row r="12" spans="1:16" ht="13.5" thickBot="1">
      <c r="A12" s="53" t="s">
        <v>167</v>
      </c>
      <c r="B12" s="64" t="str">
        <f>'м1'!C$1</f>
        <v>11м1</v>
      </c>
      <c r="C12" s="63">
        <f>'м1'!C36</f>
        <v>11</v>
      </c>
      <c r="D12" s="69">
        <f>'м1'!C32</f>
        <v>10</v>
      </c>
      <c r="E12" s="70">
        <f>'м1'!D32</f>
        <v>8</v>
      </c>
      <c r="F12" s="70">
        <f>'м1'!E32</f>
        <v>9</v>
      </c>
      <c r="G12" s="71">
        <f>'м1'!K32</f>
        <v>10</v>
      </c>
      <c r="H12" s="59">
        <f>'м1'!F32</f>
        <v>11</v>
      </c>
      <c r="I12" s="77">
        <f>'м1'!G32</f>
        <v>9</v>
      </c>
      <c r="J12" s="78">
        <f>'м1'!H32</f>
        <v>11</v>
      </c>
      <c r="K12" s="78">
        <f>'м1'!J32</f>
        <v>11</v>
      </c>
      <c r="L12" s="81">
        <f>'м1'!O32</f>
        <v>7</v>
      </c>
      <c r="M12" s="61">
        <f>'м1'!I32</f>
        <v>10</v>
      </c>
      <c r="N12" s="62">
        <f>'м1'!M32</f>
        <v>7</v>
      </c>
      <c r="O12" s="82">
        <f>'м1'!N32</f>
        <v>11</v>
      </c>
      <c r="P12" s="87">
        <f>'м1'!L32</f>
        <v>7</v>
      </c>
    </row>
    <row r="13" spans="9:16" ht="12.75">
      <c r="I13" s="1"/>
      <c r="J13" s="1"/>
      <c r="K13" s="1"/>
      <c r="L13" s="1"/>
      <c r="M13" s="1"/>
      <c r="N13" s="1"/>
      <c r="O13" s="1"/>
      <c r="P13" s="1"/>
    </row>
  </sheetData>
  <mergeCells count="6">
    <mergeCell ref="A2:A3"/>
    <mergeCell ref="D2:G2"/>
    <mergeCell ref="I2:L2"/>
    <mergeCell ref="M2:O2"/>
    <mergeCell ref="B2:B3"/>
    <mergeCell ref="C2:C3"/>
  </mergeCells>
  <printOptions/>
  <pageMargins left="0.75" right="0.75" top="0.22" bottom="0.12" header="0.17" footer="0.17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3"/>
  <sheetViews>
    <sheetView zoomScale="75" zoomScaleNormal="75" zoomScalePageLayoutView="0" workbookViewId="0" topLeftCell="A1">
      <selection activeCell="C20" sqref="C20"/>
    </sheetView>
  </sheetViews>
  <sheetFormatPr defaultColWidth="9.00390625" defaultRowHeight="12.75"/>
  <cols>
    <col min="1" max="1" width="5.375" style="0" customWidth="1"/>
    <col min="2" max="2" width="21.753906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163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162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48" t="s">
        <v>3</v>
      </c>
      <c r="D3" s="49" t="s">
        <v>4</v>
      </c>
      <c r="E3" s="49" t="s">
        <v>5</v>
      </c>
      <c r="F3" s="49" t="s">
        <v>6</v>
      </c>
      <c r="G3" s="49" t="s">
        <v>7</v>
      </c>
      <c r="H3" s="49" t="s">
        <v>8</v>
      </c>
      <c r="I3" s="49" t="s">
        <v>9</v>
      </c>
      <c r="J3" s="49" t="s">
        <v>10</v>
      </c>
      <c r="K3" s="49" t="s">
        <v>11</v>
      </c>
      <c r="L3" s="50" t="s">
        <v>12</v>
      </c>
      <c r="M3" s="51" t="s">
        <v>13</v>
      </c>
      <c r="N3" s="52" t="s">
        <v>14</v>
      </c>
      <c r="O3" s="52" t="s">
        <v>15</v>
      </c>
      <c r="P3" s="52" t="s">
        <v>16</v>
      </c>
      <c r="Q3" s="52" t="s">
        <v>17</v>
      </c>
      <c r="R3" s="52" t="s">
        <v>18</v>
      </c>
      <c r="S3" s="52" t="s">
        <v>39</v>
      </c>
      <c r="T3" s="52" t="s">
        <v>40</v>
      </c>
      <c r="U3" s="52" t="s">
        <v>41</v>
      </c>
      <c r="V3" s="52" t="s">
        <v>42</v>
      </c>
      <c r="W3" s="52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2.75">
      <c r="A4" s="1">
        <v>1</v>
      </c>
      <c r="B4" s="37" t="s">
        <v>61</v>
      </c>
      <c r="C4" s="3" t="s">
        <v>158</v>
      </c>
      <c r="D4" s="3" t="s">
        <v>158</v>
      </c>
      <c r="E4" s="3" t="s">
        <v>158</v>
      </c>
      <c r="F4" s="3" t="s">
        <v>158</v>
      </c>
      <c r="G4" s="3" t="s">
        <v>159</v>
      </c>
      <c r="H4" s="3" t="s">
        <v>159</v>
      </c>
      <c r="I4" s="3" t="s">
        <v>158</v>
      </c>
      <c r="J4" s="3" t="s">
        <v>158</v>
      </c>
      <c r="K4" s="3" t="s">
        <v>158</v>
      </c>
      <c r="L4" s="3"/>
      <c r="M4" s="4" t="s">
        <v>158</v>
      </c>
      <c r="N4" s="4" t="s">
        <v>159</v>
      </c>
      <c r="O4" s="4">
        <v>0</v>
      </c>
      <c r="P4" s="4">
        <v>0</v>
      </c>
      <c r="Q4" s="4"/>
      <c r="R4" s="4"/>
      <c r="S4" s="35"/>
      <c r="T4" s="35"/>
      <c r="U4" s="35"/>
      <c r="V4" s="35"/>
      <c r="W4" s="35"/>
      <c r="X4" s="5">
        <f aca="true" t="shared" si="0" ref="X4:X32">COUNTIF(C4:W4,"+")/21</f>
        <v>0.38095238095238093</v>
      </c>
      <c r="Y4" s="1">
        <f aca="true" t="shared" si="1" ref="Y4:Y32">IF(X4&gt;=80%,5,IF(X4&gt;=65,4,IF(X4&gt;=50%,3,2)))</f>
        <v>2</v>
      </c>
      <c r="Z4" s="19">
        <f aca="true" t="shared" si="2" ref="Z4:Z41">COUNTIF($C4:$L4,"+")/(COUNTIF($C4:$L4,"+")+COUNTIF($C4:$L4,"-")+COUNTIF($C4:$L4,"0"))</f>
        <v>0.7777777777777778</v>
      </c>
      <c r="AA4" s="19">
        <f aca="true" t="shared" si="3" ref="AA4:AA41">COUNTIF($M4:$R4,"+")/(COUNTIF($M4:$R4,"+")+COUNTIF($M4:$R4,"-")+COUNTIF($M4:$R4,"0"))</f>
        <v>0.25</v>
      </c>
      <c r="AB4" s="19">
        <f aca="true" t="shared" si="4" ref="AB4:AB41">AVERAGE(Z4:AA4)</f>
        <v>0.5138888888888888</v>
      </c>
      <c r="AC4" s="20">
        <v>3</v>
      </c>
    </row>
    <row r="5" spans="1:29" ht="12.75">
      <c r="A5" s="1">
        <v>2</v>
      </c>
      <c r="B5" s="37" t="s">
        <v>62</v>
      </c>
      <c r="C5" s="3" t="s">
        <v>158</v>
      </c>
      <c r="D5" s="3" t="s">
        <v>158</v>
      </c>
      <c r="E5" s="3" t="s">
        <v>158</v>
      </c>
      <c r="F5" s="3" t="s">
        <v>159</v>
      </c>
      <c r="G5" s="3" t="s">
        <v>159</v>
      </c>
      <c r="H5" s="3" t="s">
        <v>158</v>
      </c>
      <c r="I5" s="3" t="s">
        <v>158</v>
      </c>
      <c r="J5" s="3" t="s">
        <v>158</v>
      </c>
      <c r="K5" s="3" t="s">
        <v>159</v>
      </c>
      <c r="L5" s="3"/>
      <c r="M5" s="4" t="s">
        <v>159</v>
      </c>
      <c r="N5" s="4" t="s">
        <v>158</v>
      </c>
      <c r="O5" s="4" t="s">
        <v>159</v>
      </c>
      <c r="P5" s="4">
        <v>0</v>
      </c>
      <c r="Q5" s="4"/>
      <c r="R5" s="4"/>
      <c r="S5" s="35"/>
      <c r="T5" s="35"/>
      <c r="U5" s="35"/>
      <c r="V5" s="35"/>
      <c r="W5" s="35"/>
      <c r="X5" s="5">
        <f t="shared" si="0"/>
        <v>0.3333333333333333</v>
      </c>
      <c r="Y5" s="1">
        <f t="shared" si="1"/>
        <v>2</v>
      </c>
      <c r="Z5" s="19">
        <f t="shared" si="2"/>
        <v>0.6666666666666666</v>
      </c>
      <c r="AA5" s="19">
        <f t="shared" si="3"/>
        <v>0.25</v>
      </c>
      <c r="AB5" s="19">
        <f t="shared" si="4"/>
        <v>0.4583333333333333</v>
      </c>
      <c r="AC5" s="20">
        <v>3</v>
      </c>
    </row>
    <row r="6" spans="1:29" ht="12.75">
      <c r="A6" s="1">
        <v>3</v>
      </c>
      <c r="B6" s="37" t="s">
        <v>63</v>
      </c>
      <c r="C6" s="3" t="s">
        <v>158</v>
      </c>
      <c r="D6" s="3" t="s">
        <v>158</v>
      </c>
      <c r="E6" s="3" t="s">
        <v>159</v>
      </c>
      <c r="F6" s="3" t="s">
        <v>159</v>
      </c>
      <c r="G6" s="3" t="s">
        <v>158</v>
      </c>
      <c r="H6" s="3" t="s">
        <v>158</v>
      </c>
      <c r="I6" s="3" t="s">
        <v>158</v>
      </c>
      <c r="J6" s="3" t="s">
        <v>158</v>
      </c>
      <c r="K6" s="3" t="s">
        <v>159</v>
      </c>
      <c r="L6" s="3"/>
      <c r="M6" s="4" t="s">
        <v>158</v>
      </c>
      <c r="N6" s="4" t="s">
        <v>158</v>
      </c>
      <c r="O6" s="4">
        <v>0</v>
      </c>
      <c r="P6" s="4" t="s">
        <v>159</v>
      </c>
      <c r="Q6" s="4"/>
      <c r="R6" s="4"/>
      <c r="S6" s="35"/>
      <c r="T6" s="35"/>
      <c r="U6" s="35"/>
      <c r="V6" s="35"/>
      <c r="W6" s="35"/>
      <c r="X6" s="5">
        <f t="shared" si="0"/>
        <v>0.38095238095238093</v>
      </c>
      <c r="Y6" s="1">
        <f t="shared" si="1"/>
        <v>2</v>
      </c>
      <c r="Z6" s="19">
        <f t="shared" si="2"/>
        <v>0.6666666666666666</v>
      </c>
      <c r="AA6" s="19">
        <f t="shared" si="3"/>
        <v>0.5</v>
      </c>
      <c r="AB6" s="19">
        <f t="shared" si="4"/>
        <v>0.5833333333333333</v>
      </c>
      <c r="AC6" s="20">
        <v>4</v>
      </c>
    </row>
    <row r="7" spans="1:29" ht="12.75">
      <c r="A7" s="1">
        <v>4</v>
      </c>
      <c r="B7" s="37" t="s">
        <v>64</v>
      </c>
      <c r="C7" s="3" t="s">
        <v>158</v>
      </c>
      <c r="D7" s="3" t="s">
        <v>158</v>
      </c>
      <c r="E7" s="3" t="s">
        <v>158</v>
      </c>
      <c r="F7" s="3" t="s">
        <v>159</v>
      </c>
      <c r="G7" s="3" t="s">
        <v>158</v>
      </c>
      <c r="H7" s="3" t="s">
        <v>158</v>
      </c>
      <c r="I7" s="3" t="s">
        <v>158</v>
      </c>
      <c r="J7" s="3" t="s">
        <v>158</v>
      </c>
      <c r="K7" s="3" t="s">
        <v>158</v>
      </c>
      <c r="L7" s="3"/>
      <c r="M7" s="4" t="s">
        <v>159</v>
      </c>
      <c r="N7" s="4" t="s">
        <v>158</v>
      </c>
      <c r="O7" s="4" t="s">
        <v>159</v>
      </c>
      <c r="P7" s="4">
        <v>0</v>
      </c>
      <c r="Q7" s="4"/>
      <c r="R7" s="4"/>
      <c r="S7" s="35"/>
      <c r="T7" s="35"/>
      <c r="U7" s="35"/>
      <c r="V7" s="35"/>
      <c r="W7" s="35"/>
      <c r="X7" s="5">
        <f t="shared" si="0"/>
        <v>0.42857142857142855</v>
      </c>
      <c r="Y7" s="1">
        <f t="shared" si="1"/>
        <v>2</v>
      </c>
      <c r="Z7" s="19">
        <f t="shared" si="2"/>
        <v>0.8888888888888888</v>
      </c>
      <c r="AA7" s="19">
        <f t="shared" si="3"/>
        <v>0.25</v>
      </c>
      <c r="AB7" s="19">
        <f t="shared" si="4"/>
        <v>0.5694444444444444</v>
      </c>
      <c r="AC7" s="20">
        <v>4</v>
      </c>
    </row>
    <row r="8" spans="1:29" ht="12.75">
      <c r="A8" s="1">
        <v>5</v>
      </c>
      <c r="B8" s="37" t="s">
        <v>65</v>
      </c>
      <c r="C8" s="3" t="s">
        <v>158</v>
      </c>
      <c r="D8" s="3" t="s">
        <v>158</v>
      </c>
      <c r="E8" s="3" t="s">
        <v>158</v>
      </c>
      <c r="F8" s="3" t="s">
        <v>158</v>
      </c>
      <c r="G8" s="3" t="s">
        <v>158</v>
      </c>
      <c r="H8" s="3" t="s">
        <v>159</v>
      </c>
      <c r="I8" s="3" t="s">
        <v>158</v>
      </c>
      <c r="J8" s="3" t="s">
        <v>158</v>
      </c>
      <c r="K8" s="3" t="s">
        <v>158</v>
      </c>
      <c r="L8" s="3"/>
      <c r="M8" s="4" t="s">
        <v>158</v>
      </c>
      <c r="N8" s="4" t="s">
        <v>159</v>
      </c>
      <c r="O8" s="4" t="s">
        <v>159</v>
      </c>
      <c r="P8" s="4">
        <v>0</v>
      </c>
      <c r="Q8" s="4"/>
      <c r="R8" s="4"/>
      <c r="S8" s="35"/>
      <c r="T8" s="35"/>
      <c r="U8" s="35"/>
      <c r="V8" s="35"/>
      <c r="W8" s="35"/>
      <c r="X8" s="5">
        <f t="shared" si="0"/>
        <v>0.42857142857142855</v>
      </c>
      <c r="Y8" s="1">
        <f t="shared" si="1"/>
        <v>2</v>
      </c>
      <c r="Z8" s="19">
        <f t="shared" si="2"/>
        <v>0.8888888888888888</v>
      </c>
      <c r="AA8" s="19">
        <f t="shared" si="3"/>
        <v>0.25</v>
      </c>
      <c r="AB8" s="19">
        <f t="shared" si="4"/>
        <v>0.5694444444444444</v>
      </c>
      <c r="AC8" s="20">
        <v>3</v>
      </c>
    </row>
    <row r="9" spans="1:29" ht="12.75">
      <c r="A9" s="1">
        <v>6</v>
      </c>
      <c r="B9" s="37" t="s">
        <v>66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  <c r="H9" s="3" t="s">
        <v>158</v>
      </c>
      <c r="I9" s="3" t="s">
        <v>158</v>
      </c>
      <c r="J9" s="3" t="s">
        <v>158</v>
      </c>
      <c r="K9" s="3" t="s">
        <v>159</v>
      </c>
      <c r="L9" s="3"/>
      <c r="M9" s="4" t="s">
        <v>158</v>
      </c>
      <c r="N9" s="4">
        <v>0</v>
      </c>
      <c r="O9" s="4" t="s">
        <v>159</v>
      </c>
      <c r="P9" s="4" t="s">
        <v>159</v>
      </c>
      <c r="Q9" s="4"/>
      <c r="R9" s="4"/>
      <c r="S9" s="35"/>
      <c r="T9" s="35"/>
      <c r="U9" s="35"/>
      <c r="V9" s="35"/>
      <c r="W9" s="35"/>
      <c r="X9" s="5">
        <f t="shared" si="0"/>
        <v>0.42857142857142855</v>
      </c>
      <c r="Y9" s="1">
        <f t="shared" si="1"/>
        <v>2</v>
      </c>
      <c r="Z9" s="19">
        <f t="shared" si="2"/>
        <v>0.8888888888888888</v>
      </c>
      <c r="AA9" s="19">
        <f t="shared" si="3"/>
        <v>0.25</v>
      </c>
      <c r="AB9" s="19">
        <f t="shared" si="4"/>
        <v>0.5694444444444444</v>
      </c>
      <c r="AC9" s="20">
        <v>4</v>
      </c>
    </row>
    <row r="10" spans="1:29" ht="12.75">
      <c r="A10" s="1">
        <v>7</v>
      </c>
      <c r="B10" s="37" t="s">
        <v>67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158</v>
      </c>
      <c r="H10" s="3" t="s">
        <v>158</v>
      </c>
      <c r="I10" s="3" t="s">
        <v>158</v>
      </c>
      <c r="J10" s="3" t="s">
        <v>158</v>
      </c>
      <c r="K10" s="3" t="s">
        <v>159</v>
      </c>
      <c r="L10" s="3"/>
      <c r="M10" s="4">
        <v>0</v>
      </c>
      <c r="N10" s="4" t="s">
        <v>158</v>
      </c>
      <c r="O10" s="4">
        <v>0</v>
      </c>
      <c r="P10" s="4">
        <v>0</v>
      </c>
      <c r="Q10" s="4"/>
      <c r="R10" s="4"/>
      <c r="S10" s="35"/>
      <c r="T10" s="35"/>
      <c r="U10" s="35"/>
      <c r="V10" s="35"/>
      <c r="W10" s="35"/>
      <c r="X10" s="5">
        <f t="shared" si="0"/>
        <v>0.42857142857142855</v>
      </c>
      <c r="Y10" s="1">
        <f t="shared" si="1"/>
        <v>2</v>
      </c>
      <c r="Z10" s="19">
        <f t="shared" si="2"/>
        <v>0.8888888888888888</v>
      </c>
      <c r="AA10" s="19">
        <f t="shared" si="3"/>
        <v>0.25</v>
      </c>
      <c r="AB10" s="19">
        <f t="shared" si="4"/>
        <v>0.5694444444444444</v>
      </c>
      <c r="AC10" s="20">
        <v>3</v>
      </c>
    </row>
    <row r="11" spans="1:29" ht="12.75">
      <c r="A11" s="1">
        <v>8</v>
      </c>
      <c r="B11" s="37" t="s">
        <v>68</v>
      </c>
      <c r="C11" s="3" t="s">
        <v>158</v>
      </c>
      <c r="D11" s="3" t="s">
        <v>158</v>
      </c>
      <c r="E11" s="3" t="s">
        <v>159</v>
      </c>
      <c r="F11" s="3" t="s">
        <v>158</v>
      </c>
      <c r="G11" s="3" t="s">
        <v>159</v>
      </c>
      <c r="H11" s="3" t="s">
        <v>158</v>
      </c>
      <c r="I11" s="3" t="s">
        <v>158</v>
      </c>
      <c r="J11" s="3" t="s">
        <v>158</v>
      </c>
      <c r="K11" s="3">
        <v>0</v>
      </c>
      <c r="L11" s="3"/>
      <c r="M11" s="4" t="s">
        <v>159</v>
      </c>
      <c r="N11" s="4" t="s">
        <v>158</v>
      </c>
      <c r="O11" s="4">
        <v>0</v>
      </c>
      <c r="P11" s="4">
        <v>0</v>
      </c>
      <c r="Q11" s="4"/>
      <c r="R11" s="4"/>
      <c r="S11" s="35"/>
      <c r="T11" s="35"/>
      <c r="U11" s="35"/>
      <c r="V11" s="35"/>
      <c r="W11" s="35"/>
      <c r="X11" s="5">
        <f t="shared" si="0"/>
        <v>0.3333333333333333</v>
      </c>
      <c r="Y11" s="1">
        <f t="shared" si="1"/>
        <v>2</v>
      </c>
      <c r="Z11" s="19">
        <f t="shared" si="2"/>
        <v>0.6666666666666666</v>
      </c>
      <c r="AA11" s="19">
        <f t="shared" si="3"/>
        <v>0.25</v>
      </c>
      <c r="AB11" s="19">
        <f t="shared" si="4"/>
        <v>0.4583333333333333</v>
      </c>
      <c r="AC11" s="20">
        <v>3</v>
      </c>
    </row>
    <row r="12" spans="1:29" ht="12.75">
      <c r="A12" s="1">
        <v>9</v>
      </c>
      <c r="B12" s="37" t="s">
        <v>69</v>
      </c>
      <c r="C12" s="3" t="s">
        <v>158</v>
      </c>
      <c r="D12" s="3" t="s">
        <v>158</v>
      </c>
      <c r="E12" s="3" t="s">
        <v>159</v>
      </c>
      <c r="F12" s="3" t="s">
        <v>159</v>
      </c>
      <c r="G12" s="3" t="s">
        <v>158</v>
      </c>
      <c r="H12" s="3" t="s">
        <v>158</v>
      </c>
      <c r="I12" s="3" t="s">
        <v>158</v>
      </c>
      <c r="J12" s="3" t="s">
        <v>158</v>
      </c>
      <c r="K12" s="3" t="s">
        <v>159</v>
      </c>
      <c r="L12" s="3"/>
      <c r="M12" s="4" t="s">
        <v>159</v>
      </c>
      <c r="N12" s="4" t="s">
        <v>159</v>
      </c>
      <c r="O12" s="4" t="s">
        <v>159</v>
      </c>
      <c r="P12" s="4" t="s">
        <v>159</v>
      </c>
      <c r="Q12" s="4"/>
      <c r="R12" s="4"/>
      <c r="S12" s="35"/>
      <c r="T12" s="35"/>
      <c r="U12" s="35"/>
      <c r="V12" s="35"/>
      <c r="W12" s="35"/>
      <c r="X12" s="5">
        <f t="shared" si="0"/>
        <v>0.2857142857142857</v>
      </c>
      <c r="Y12" s="1">
        <f t="shared" si="1"/>
        <v>2</v>
      </c>
      <c r="Z12" s="19">
        <f t="shared" si="2"/>
        <v>0.6666666666666666</v>
      </c>
      <c r="AA12" s="19">
        <f t="shared" si="3"/>
        <v>0</v>
      </c>
      <c r="AB12" s="19">
        <f t="shared" si="4"/>
        <v>0.3333333333333333</v>
      </c>
      <c r="AC12" s="20">
        <v>3</v>
      </c>
    </row>
    <row r="13" spans="1:29" ht="12.75">
      <c r="A13" s="1">
        <v>10</v>
      </c>
      <c r="B13" s="37" t="s">
        <v>70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158</v>
      </c>
      <c r="H13" s="3" t="s">
        <v>158</v>
      </c>
      <c r="I13" s="3" t="s">
        <v>158</v>
      </c>
      <c r="J13" s="3" t="s">
        <v>158</v>
      </c>
      <c r="K13" s="3" t="s">
        <v>159</v>
      </c>
      <c r="L13" s="3"/>
      <c r="M13" s="4" t="s">
        <v>158</v>
      </c>
      <c r="N13" s="4" t="s">
        <v>158</v>
      </c>
      <c r="O13" s="4">
        <v>0</v>
      </c>
      <c r="P13" s="4">
        <v>0</v>
      </c>
      <c r="Q13" s="4"/>
      <c r="R13" s="4"/>
      <c r="S13" s="35"/>
      <c r="T13" s="35"/>
      <c r="U13" s="35"/>
      <c r="V13" s="35"/>
      <c r="W13" s="35"/>
      <c r="X13" s="5">
        <f t="shared" si="0"/>
        <v>0.47619047619047616</v>
      </c>
      <c r="Y13" s="1">
        <f t="shared" si="1"/>
        <v>2</v>
      </c>
      <c r="Z13" s="19">
        <f t="shared" si="2"/>
        <v>0.8888888888888888</v>
      </c>
      <c r="AA13" s="19">
        <f t="shared" si="3"/>
        <v>0.5</v>
      </c>
      <c r="AB13" s="19">
        <f t="shared" si="4"/>
        <v>0.6944444444444444</v>
      </c>
      <c r="AC13" s="20">
        <v>4</v>
      </c>
    </row>
    <row r="14" spans="1:29" ht="12.75">
      <c r="A14" s="1">
        <v>11</v>
      </c>
      <c r="B14" s="37" t="s">
        <v>71</v>
      </c>
      <c r="C14" s="3" t="s">
        <v>159</v>
      </c>
      <c r="D14" s="3" t="s">
        <v>158</v>
      </c>
      <c r="E14" s="3" t="s">
        <v>159</v>
      </c>
      <c r="F14" s="3" t="s">
        <v>158</v>
      </c>
      <c r="G14" s="3" t="s">
        <v>159</v>
      </c>
      <c r="H14" s="3" t="s">
        <v>159</v>
      </c>
      <c r="I14" s="3" t="s">
        <v>158</v>
      </c>
      <c r="J14" s="3" t="s">
        <v>158</v>
      </c>
      <c r="K14" s="3" t="s">
        <v>158</v>
      </c>
      <c r="L14" s="3"/>
      <c r="M14" s="4" t="s">
        <v>159</v>
      </c>
      <c r="N14" s="4">
        <v>0</v>
      </c>
      <c r="O14" s="4">
        <v>0</v>
      </c>
      <c r="P14" s="4">
        <v>0</v>
      </c>
      <c r="Q14" s="4"/>
      <c r="R14" s="4"/>
      <c r="S14" s="35"/>
      <c r="T14" s="35"/>
      <c r="U14" s="35"/>
      <c r="V14" s="35"/>
      <c r="W14" s="35"/>
      <c r="X14" s="5">
        <f t="shared" si="0"/>
        <v>0.23809523809523808</v>
      </c>
      <c r="Y14" s="1">
        <f t="shared" si="1"/>
        <v>2</v>
      </c>
      <c r="Z14" s="19">
        <f t="shared" si="2"/>
        <v>0.5555555555555556</v>
      </c>
      <c r="AA14" s="19">
        <f t="shared" si="3"/>
        <v>0</v>
      </c>
      <c r="AB14" s="19">
        <f t="shared" si="4"/>
        <v>0.2777777777777778</v>
      </c>
      <c r="AC14" s="20">
        <v>3</v>
      </c>
    </row>
    <row r="15" spans="1:29" ht="12.75">
      <c r="A15" s="1">
        <v>12</v>
      </c>
      <c r="B15" s="37" t="s">
        <v>72</v>
      </c>
      <c r="C15" s="3" t="s">
        <v>158</v>
      </c>
      <c r="D15" s="3" t="s">
        <v>159</v>
      </c>
      <c r="E15" s="3" t="s">
        <v>158</v>
      </c>
      <c r="F15" s="3" t="s">
        <v>158</v>
      </c>
      <c r="G15" s="3" t="s">
        <v>159</v>
      </c>
      <c r="H15" s="3" t="s">
        <v>159</v>
      </c>
      <c r="I15" s="3" t="s">
        <v>158</v>
      </c>
      <c r="J15" s="3" t="s">
        <v>158</v>
      </c>
      <c r="K15" s="3" t="s">
        <v>158</v>
      </c>
      <c r="L15" s="3"/>
      <c r="M15" s="4" t="s">
        <v>158</v>
      </c>
      <c r="N15" s="4" t="s">
        <v>158</v>
      </c>
      <c r="O15" s="4">
        <v>0</v>
      </c>
      <c r="P15" s="4">
        <v>0</v>
      </c>
      <c r="Q15" s="4"/>
      <c r="R15" s="4"/>
      <c r="S15" s="35"/>
      <c r="T15" s="35"/>
      <c r="U15" s="35"/>
      <c r="V15" s="35"/>
      <c r="W15" s="35"/>
      <c r="X15" s="5">
        <f t="shared" si="0"/>
        <v>0.38095238095238093</v>
      </c>
      <c r="Y15" s="1">
        <f t="shared" si="1"/>
        <v>2</v>
      </c>
      <c r="Z15" s="19">
        <f t="shared" si="2"/>
        <v>0.6666666666666666</v>
      </c>
      <c r="AA15" s="19">
        <f t="shared" si="3"/>
        <v>0.5</v>
      </c>
      <c r="AB15" s="19">
        <f t="shared" si="4"/>
        <v>0.5833333333333333</v>
      </c>
      <c r="AC15" s="20">
        <v>4</v>
      </c>
    </row>
    <row r="16" spans="1:29" ht="12.75">
      <c r="A16" s="1">
        <v>13</v>
      </c>
      <c r="B16" s="37" t="s">
        <v>73</v>
      </c>
      <c r="C16" s="3" t="s">
        <v>158</v>
      </c>
      <c r="D16" s="3" t="s">
        <v>158</v>
      </c>
      <c r="E16" s="3" t="s">
        <v>158</v>
      </c>
      <c r="F16" s="3" t="s">
        <v>159</v>
      </c>
      <c r="G16" s="3" t="s">
        <v>158</v>
      </c>
      <c r="H16" s="3" t="s">
        <v>158</v>
      </c>
      <c r="I16" s="3" t="s">
        <v>158</v>
      </c>
      <c r="J16" s="3" t="s">
        <v>159</v>
      </c>
      <c r="K16" s="3" t="s">
        <v>158</v>
      </c>
      <c r="L16" s="3"/>
      <c r="M16" s="4" t="s">
        <v>158</v>
      </c>
      <c r="N16" s="4" t="s">
        <v>158</v>
      </c>
      <c r="O16" s="4" t="s">
        <v>158</v>
      </c>
      <c r="P16" s="4">
        <v>0</v>
      </c>
      <c r="Q16" s="4"/>
      <c r="R16" s="4"/>
      <c r="S16" s="35"/>
      <c r="T16" s="35"/>
      <c r="U16" s="35"/>
      <c r="V16" s="35"/>
      <c r="W16" s="35"/>
      <c r="X16" s="5">
        <f t="shared" si="0"/>
        <v>0.47619047619047616</v>
      </c>
      <c r="Y16" s="1">
        <f t="shared" si="1"/>
        <v>2</v>
      </c>
      <c r="Z16" s="19">
        <f t="shared" si="2"/>
        <v>0.7777777777777778</v>
      </c>
      <c r="AA16" s="19">
        <f t="shared" si="3"/>
        <v>0.75</v>
      </c>
      <c r="AB16" s="19">
        <f t="shared" si="4"/>
        <v>0.7638888888888888</v>
      </c>
      <c r="AC16" s="20">
        <v>4</v>
      </c>
    </row>
    <row r="17" spans="1:29" ht="12.75">
      <c r="A17" s="1">
        <v>15</v>
      </c>
      <c r="B17" s="37" t="s">
        <v>74</v>
      </c>
      <c r="C17" s="3" t="s">
        <v>158</v>
      </c>
      <c r="D17" s="3" t="s">
        <v>158</v>
      </c>
      <c r="E17" s="3" t="s">
        <v>158</v>
      </c>
      <c r="F17" s="3" t="s">
        <v>158</v>
      </c>
      <c r="G17" s="3" t="s">
        <v>158</v>
      </c>
      <c r="H17" s="3" t="s">
        <v>158</v>
      </c>
      <c r="I17" s="3" t="s">
        <v>158</v>
      </c>
      <c r="J17" s="3" t="s">
        <v>158</v>
      </c>
      <c r="K17" s="3" t="s">
        <v>158</v>
      </c>
      <c r="L17" s="3"/>
      <c r="M17" s="4" t="s">
        <v>158</v>
      </c>
      <c r="N17" s="4" t="s">
        <v>158</v>
      </c>
      <c r="O17" s="4">
        <v>0</v>
      </c>
      <c r="P17" s="4">
        <v>0</v>
      </c>
      <c r="Q17" s="4"/>
      <c r="R17" s="4"/>
      <c r="S17" s="35"/>
      <c r="T17" s="35"/>
      <c r="U17" s="35"/>
      <c r="V17" s="35"/>
      <c r="W17" s="35"/>
      <c r="X17" s="5">
        <f t="shared" si="0"/>
        <v>0.5238095238095238</v>
      </c>
      <c r="Y17" s="1">
        <f t="shared" si="1"/>
        <v>3</v>
      </c>
      <c r="Z17" s="19">
        <f t="shared" si="2"/>
        <v>1</v>
      </c>
      <c r="AA17" s="19">
        <f t="shared" si="3"/>
        <v>0.5</v>
      </c>
      <c r="AB17" s="19">
        <f t="shared" si="4"/>
        <v>0.75</v>
      </c>
      <c r="AC17" s="20">
        <v>4</v>
      </c>
    </row>
    <row r="18" spans="1:29" ht="12.75">
      <c r="A18" s="1">
        <v>16</v>
      </c>
      <c r="B18" s="37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20"/>
    </row>
    <row r="19" spans="1:29" ht="12.75">
      <c r="A19" s="1">
        <v>17</v>
      </c>
      <c r="B19" s="37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2.75">
      <c r="A20" s="1">
        <v>18</v>
      </c>
      <c r="B20" s="37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2.75">
      <c r="A21" s="1">
        <v>19</v>
      </c>
      <c r="B21" s="37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20</v>
      </c>
      <c r="B22" s="37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>
        <f t="shared" si="0"/>
        <v>0</v>
      </c>
      <c r="Y22" s="1">
        <f t="shared" si="1"/>
        <v>2</v>
      </c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21</v>
      </c>
      <c r="B23" s="37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>
        <f t="shared" si="0"/>
        <v>0</v>
      </c>
      <c r="Y23" s="1">
        <f t="shared" si="1"/>
        <v>2</v>
      </c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22</v>
      </c>
      <c r="B24" s="37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>
        <f t="shared" si="0"/>
        <v>0</v>
      </c>
      <c r="Y24" s="1">
        <f t="shared" si="1"/>
        <v>2</v>
      </c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23</v>
      </c>
      <c r="B25" s="37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>
        <f t="shared" si="0"/>
        <v>0</v>
      </c>
      <c r="Y25" s="1">
        <f t="shared" si="1"/>
        <v>2</v>
      </c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24</v>
      </c>
      <c r="B26" s="37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>
        <f t="shared" si="0"/>
        <v>0</v>
      </c>
      <c r="Y26" s="1">
        <f t="shared" si="1"/>
        <v>2</v>
      </c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25</v>
      </c>
      <c r="B27" s="37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6"/>
      <c r="S27" s="35"/>
      <c r="T27" s="35"/>
      <c r="U27" s="35"/>
      <c r="V27" s="35"/>
      <c r="W27" s="35"/>
      <c r="X27" s="5">
        <f t="shared" si="0"/>
        <v>0</v>
      </c>
      <c r="Y27" s="1">
        <f t="shared" si="1"/>
        <v>2</v>
      </c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26</v>
      </c>
      <c r="B28" s="37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 t="shared" si="0"/>
        <v>0</v>
      </c>
      <c r="Y28" s="1">
        <f t="shared" si="1"/>
        <v>2</v>
      </c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9" ht="12.75">
      <c r="A29" s="1">
        <v>27</v>
      </c>
      <c r="B29" s="37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>
        <f t="shared" si="0"/>
        <v>0</v>
      </c>
      <c r="Y29" s="1">
        <f t="shared" si="1"/>
        <v>2</v>
      </c>
      <c r="Z29" s="19" t="e">
        <f t="shared" si="2"/>
        <v>#DIV/0!</v>
      </c>
      <c r="AA29" s="19" t="e">
        <f t="shared" si="3"/>
        <v>#DIV/0!</v>
      </c>
      <c r="AB29" s="19" t="e">
        <f t="shared" si="4"/>
        <v>#DIV/0!</v>
      </c>
      <c r="AC29" s="20"/>
    </row>
    <row r="30" spans="1:29" ht="12.75">
      <c r="A30" s="1">
        <v>28</v>
      </c>
      <c r="B30" s="37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 t="shared" si="0"/>
        <v>0</v>
      </c>
      <c r="Y30" s="1">
        <f t="shared" si="1"/>
        <v>2</v>
      </c>
      <c r="Z30" s="19" t="e">
        <f t="shared" si="2"/>
        <v>#DIV/0!</v>
      </c>
      <c r="AA30" s="19" t="e">
        <f t="shared" si="3"/>
        <v>#DIV/0!</v>
      </c>
      <c r="AB30" s="19" t="e">
        <f t="shared" si="4"/>
        <v>#DIV/0!</v>
      </c>
      <c r="AC30" s="20"/>
    </row>
    <row r="31" spans="1:29" ht="12.75">
      <c r="A31" s="1">
        <v>29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 t="shared" si="0"/>
        <v>0</v>
      </c>
      <c r="Y31" s="1">
        <f t="shared" si="1"/>
        <v>2</v>
      </c>
      <c r="Z31" s="19" t="e">
        <f t="shared" si="2"/>
        <v>#DIV/0!</v>
      </c>
      <c r="AA31" s="19" t="e">
        <f t="shared" si="3"/>
        <v>#DIV/0!</v>
      </c>
      <c r="AB31" s="19" t="e">
        <f t="shared" si="4"/>
        <v>#DIV/0!</v>
      </c>
      <c r="AC31" s="20"/>
    </row>
    <row r="32" spans="1:29" ht="12.75">
      <c r="A32" s="1">
        <v>30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>
        <f t="shared" si="0"/>
        <v>0</v>
      </c>
      <c r="Y32" s="1">
        <f t="shared" si="1"/>
        <v>2</v>
      </c>
      <c r="Z32" s="19" t="e">
        <f t="shared" si="2"/>
        <v>#DIV/0!</v>
      </c>
      <c r="AA32" s="19" t="e">
        <f t="shared" si="3"/>
        <v>#DIV/0!</v>
      </c>
      <c r="AB32" s="19" t="e">
        <f t="shared" si="4"/>
        <v>#DIV/0!</v>
      </c>
      <c r="AC32" s="20"/>
    </row>
    <row r="33" spans="1:29" ht="12.75">
      <c r="A33" s="1">
        <v>31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/>
      <c r="Y33" s="1"/>
      <c r="Z33" s="19" t="e">
        <f t="shared" si="2"/>
        <v>#DIV/0!</v>
      </c>
      <c r="AA33" s="19" t="e">
        <f t="shared" si="3"/>
        <v>#DIV/0!</v>
      </c>
      <c r="AB33" s="19" t="e">
        <f t="shared" si="4"/>
        <v>#DIV/0!</v>
      </c>
      <c r="AC33" s="20"/>
    </row>
    <row r="34" spans="1:29" ht="12.75">
      <c r="A34" s="1">
        <v>32</v>
      </c>
      <c r="B34" s="25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35"/>
      <c r="T34" s="35"/>
      <c r="U34" s="35"/>
      <c r="V34" s="35"/>
      <c r="W34" s="35"/>
      <c r="X34" s="5"/>
      <c r="Y34" s="1"/>
      <c r="Z34" s="19" t="e">
        <f t="shared" si="2"/>
        <v>#DIV/0!</v>
      </c>
      <c r="AA34" s="19" t="e">
        <f t="shared" si="3"/>
        <v>#DIV/0!</v>
      </c>
      <c r="AB34" s="19" t="e">
        <f t="shared" si="4"/>
        <v>#DIV/0!</v>
      </c>
      <c r="AC34" s="20"/>
    </row>
    <row r="35" spans="1:29" ht="12.75">
      <c r="A35" s="1">
        <v>33</v>
      </c>
      <c r="B35" s="25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35"/>
      <c r="T35" s="35"/>
      <c r="U35" s="35"/>
      <c r="V35" s="35"/>
      <c r="W35" s="35"/>
      <c r="X35" s="5"/>
      <c r="Y35" s="1"/>
      <c r="Z35" s="19" t="e">
        <f t="shared" si="2"/>
        <v>#DIV/0!</v>
      </c>
      <c r="AA35" s="19" t="e">
        <f t="shared" si="3"/>
        <v>#DIV/0!</v>
      </c>
      <c r="AB35" s="19" t="e">
        <f t="shared" si="4"/>
        <v>#DIV/0!</v>
      </c>
      <c r="AC35" s="20"/>
    </row>
    <row r="36" spans="1:29" ht="12.75">
      <c r="A36" s="1">
        <v>34</v>
      </c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35"/>
      <c r="T36" s="35"/>
      <c r="U36" s="35"/>
      <c r="V36" s="35"/>
      <c r="W36" s="35"/>
      <c r="X36" s="5"/>
      <c r="Y36" s="1"/>
      <c r="Z36" s="19" t="e">
        <f t="shared" si="2"/>
        <v>#DIV/0!</v>
      </c>
      <c r="AA36" s="19" t="e">
        <f t="shared" si="3"/>
        <v>#DIV/0!</v>
      </c>
      <c r="AB36" s="19" t="e">
        <f t="shared" si="4"/>
        <v>#DIV/0!</v>
      </c>
      <c r="AC36" s="20"/>
    </row>
    <row r="37" spans="1:29" ht="12.75">
      <c r="A37" s="1">
        <v>35</v>
      </c>
      <c r="B37" s="25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35"/>
      <c r="T37" s="35"/>
      <c r="U37" s="35"/>
      <c r="V37" s="35"/>
      <c r="W37" s="35"/>
      <c r="X37" s="5"/>
      <c r="Y37" s="1"/>
      <c r="Z37" s="19" t="e">
        <f t="shared" si="2"/>
        <v>#DIV/0!</v>
      </c>
      <c r="AA37" s="19" t="e">
        <f t="shared" si="3"/>
        <v>#DIV/0!</v>
      </c>
      <c r="AB37" s="19" t="e">
        <f t="shared" si="4"/>
        <v>#DIV/0!</v>
      </c>
      <c r="AC37" s="20"/>
    </row>
    <row r="38" spans="1:29" ht="12.75">
      <c r="A38" s="1">
        <v>36</v>
      </c>
      <c r="B38" s="25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35"/>
      <c r="T38" s="35"/>
      <c r="U38" s="35"/>
      <c r="V38" s="35"/>
      <c r="W38" s="35"/>
      <c r="X38" s="5"/>
      <c r="Y38" s="1"/>
      <c r="Z38" s="19" t="e">
        <f t="shared" si="2"/>
        <v>#DIV/0!</v>
      </c>
      <c r="AA38" s="19" t="e">
        <f t="shared" si="3"/>
        <v>#DIV/0!</v>
      </c>
      <c r="AB38" s="19" t="e">
        <f t="shared" si="4"/>
        <v>#DIV/0!</v>
      </c>
      <c r="AC38" s="20"/>
    </row>
    <row r="39" spans="1:29" ht="12.75">
      <c r="A39" s="1">
        <v>37</v>
      </c>
      <c r="B39" s="25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35"/>
      <c r="T39" s="35"/>
      <c r="U39" s="35"/>
      <c r="V39" s="35"/>
      <c r="W39" s="35"/>
      <c r="X39" s="5">
        <f>COUNTIF(C39:W39,"+")/21</f>
        <v>0</v>
      </c>
      <c r="Y39" s="1">
        <f>IF(X39&gt;=80%,5,IF(X39&gt;=65,4,IF(X39&gt;=50%,3,2)))</f>
        <v>2</v>
      </c>
      <c r="Z39" s="19" t="e">
        <f t="shared" si="2"/>
        <v>#DIV/0!</v>
      </c>
      <c r="AA39" s="19" t="e">
        <f t="shared" si="3"/>
        <v>#DIV/0!</v>
      </c>
      <c r="AB39" s="19" t="e">
        <f t="shared" si="4"/>
        <v>#DIV/0!</v>
      </c>
      <c r="AC39" s="20"/>
    </row>
    <row r="40" spans="1:29" ht="12.75">
      <c r="A40" s="1">
        <v>38</v>
      </c>
      <c r="B40" s="25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35"/>
      <c r="T40" s="35"/>
      <c r="U40" s="35"/>
      <c r="V40" s="35"/>
      <c r="W40" s="35"/>
      <c r="X40" s="5"/>
      <c r="Y40" s="1"/>
      <c r="Z40" s="19" t="e">
        <f t="shared" si="2"/>
        <v>#DIV/0!</v>
      </c>
      <c r="AA40" s="19" t="e">
        <f t="shared" si="3"/>
        <v>#DIV/0!</v>
      </c>
      <c r="AB40" s="19" t="e">
        <f t="shared" si="4"/>
        <v>#DIV/0!</v>
      </c>
      <c r="AC40" s="20"/>
    </row>
    <row r="41" spans="1:29" ht="12.75">
      <c r="A41" s="1">
        <v>39</v>
      </c>
      <c r="B41" s="25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35"/>
      <c r="T41" s="35"/>
      <c r="U41" s="35"/>
      <c r="V41" s="35"/>
      <c r="W41" s="35"/>
      <c r="X41" s="5">
        <f>COUNTIF(C41:W41,"+")/21</f>
        <v>0</v>
      </c>
      <c r="Y41" s="1">
        <f>IF(X41&gt;=80%,5,IF(X41&gt;=65,4,IF(X41&gt;=50%,3,2)))</f>
        <v>2</v>
      </c>
      <c r="Z41" s="19" t="e">
        <f t="shared" si="2"/>
        <v>#DIV/0!</v>
      </c>
      <c r="AA41" s="19" t="e">
        <f t="shared" si="3"/>
        <v>#DIV/0!</v>
      </c>
      <c r="AB41" s="19" t="e">
        <f t="shared" si="4"/>
        <v>#DIV/0!</v>
      </c>
      <c r="AC41" s="20"/>
    </row>
    <row r="42" spans="1:23" ht="12.75">
      <c r="A42" s="1"/>
      <c r="B42" s="26" t="s">
        <v>23</v>
      </c>
      <c r="C42" s="7">
        <f aca="true" t="shared" si="5" ref="C42:W42">COUNTIF(C4:C41,"-")</f>
        <v>1</v>
      </c>
      <c r="D42" s="7">
        <f t="shared" si="5"/>
        <v>1</v>
      </c>
      <c r="E42" s="7">
        <f t="shared" si="5"/>
        <v>4</v>
      </c>
      <c r="F42" s="7">
        <f t="shared" si="5"/>
        <v>5</v>
      </c>
      <c r="G42" s="7">
        <f t="shared" si="5"/>
        <v>5</v>
      </c>
      <c r="H42" s="7">
        <f t="shared" si="5"/>
        <v>4</v>
      </c>
      <c r="I42" s="7">
        <f t="shared" si="5"/>
        <v>0</v>
      </c>
      <c r="J42" s="7">
        <f t="shared" si="5"/>
        <v>1</v>
      </c>
      <c r="K42" s="7">
        <f t="shared" si="5"/>
        <v>6</v>
      </c>
      <c r="L42" s="7">
        <f t="shared" si="5"/>
        <v>0</v>
      </c>
      <c r="M42" s="7">
        <f t="shared" si="5"/>
        <v>5</v>
      </c>
      <c r="N42" s="7">
        <f t="shared" si="5"/>
        <v>3</v>
      </c>
      <c r="O42" s="7">
        <f t="shared" si="5"/>
        <v>5</v>
      </c>
      <c r="P42" s="7">
        <f t="shared" si="5"/>
        <v>3</v>
      </c>
      <c r="Q42" s="7">
        <f t="shared" si="5"/>
        <v>0</v>
      </c>
      <c r="R42" s="7">
        <f t="shared" si="5"/>
        <v>0</v>
      </c>
      <c r="S42" s="7">
        <f t="shared" si="5"/>
        <v>0</v>
      </c>
      <c r="T42" s="7">
        <f t="shared" si="5"/>
        <v>0</v>
      </c>
      <c r="U42" s="7">
        <f t="shared" si="5"/>
        <v>0</v>
      </c>
      <c r="V42" s="7">
        <f t="shared" si="5"/>
        <v>0</v>
      </c>
      <c r="W42" s="7">
        <f t="shared" si="5"/>
        <v>0</v>
      </c>
    </row>
    <row r="43" spans="2:23" ht="12.75">
      <c r="B43" s="26" t="s">
        <v>24</v>
      </c>
      <c r="C43" s="7">
        <f aca="true" t="shared" si="6" ref="C43:W43">COUNTIF(C4:C41,"+")</f>
        <v>13</v>
      </c>
      <c r="D43" s="7">
        <f t="shared" si="6"/>
        <v>13</v>
      </c>
      <c r="E43" s="7">
        <f t="shared" si="6"/>
        <v>10</v>
      </c>
      <c r="F43" s="7">
        <f t="shared" si="6"/>
        <v>9</v>
      </c>
      <c r="G43" s="7">
        <f t="shared" si="6"/>
        <v>9</v>
      </c>
      <c r="H43" s="7">
        <f t="shared" si="6"/>
        <v>10</v>
      </c>
      <c r="I43" s="7">
        <f t="shared" si="6"/>
        <v>14</v>
      </c>
      <c r="J43" s="7">
        <f t="shared" si="6"/>
        <v>13</v>
      </c>
      <c r="K43" s="7">
        <f t="shared" si="6"/>
        <v>7</v>
      </c>
      <c r="L43" s="7">
        <f t="shared" si="6"/>
        <v>0</v>
      </c>
      <c r="M43" s="7">
        <f t="shared" si="6"/>
        <v>8</v>
      </c>
      <c r="N43" s="7">
        <f t="shared" si="6"/>
        <v>9</v>
      </c>
      <c r="O43" s="7">
        <f t="shared" si="6"/>
        <v>1</v>
      </c>
      <c r="P43" s="7">
        <f t="shared" si="6"/>
        <v>0</v>
      </c>
      <c r="Q43" s="7">
        <f t="shared" si="6"/>
        <v>0</v>
      </c>
      <c r="R43" s="7">
        <f t="shared" si="6"/>
        <v>0</v>
      </c>
      <c r="S43" s="7">
        <f t="shared" si="6"/>
        <v>0</v>
      </c>
      <c r="T43" s="7">
        <f t="shared" si="6"/>
        <v>0</v>
      </c>
      <c r="U43" s="7">
        <f t="shared" si="6"/>
        <v>0</v>
      </c>
      <c r="V43" s="7">
        <f t="shared" si="6"/>
        <v>0</v>
      </c>
      <c r="W43" s="7">
        <f t="shared" si="6"/>
        <v>0</v>
      </c>
    </row>
    <row r="44" spans="2:25" ht="12.75">
      <c r="B44" s="26" t="s">
        <v>19</v>
      </c>
      <c r="C44" s="8">
        <f aca="true" t="shared" si="7" ref="C44:Y44">C43/$C$47</f>
        <v>0.9285714285714286</v>
      </c>
      <c r="D44" s="8">
        <f t="shared" si="7"/>
        <v>0.9285714285714286</v>
      </c>
      <c r="E44" s="8">
        <f t="shared" si="7"/>
        <v>0.7142857142857143</v>
      </c>
      <c r="F44" s="8">
        <f t="shared" si="7"/>
        <v>0.6428571428571429</v>
      </c>
      <c r="G44" s="8">
        <f t="shared" si="7"/>
        <v>0.6428571428571429</v>
      </c>
      <c r="H44" s="8">
        <f t="shared" si="7"/>
        <v>0.7142857142857143</v>
      </c>
      <c r="I44" s="8">
        <f t="shared" si="7"/>
        <v>1</v>
      </c>
      <c r="J44" s="8">
        <f t="shared" si="7"/>
        <v>0.9285714285714286</v>
      </c>
      <c r="K44" s="8">
        <f t="shared" si="7"/>
        <v>0.5</v>
      </c>
      <c r="L44" s="8">
        <f t="shared" si="7"/>
        <v>0</v>
      </c>
      <c r="M44" s="8">
        <f t="shared" si="7"/>
        <v>0.5714285714285714</v>
      </c>
      <c r="N44" s="8">
        <f t="shared" si="7"/>
        <v>0.6428571428571429</v>
      </c>
      <c r="O44" s="8">
        <f t="shared" si="7"/>
        <v>0.07142857142857142</v>
      </c>
      <c r="P44" s="8">
        <f t="shared" si="7"/>
        <v>0</v>
      </c>
      <c r="Q44" s="8">
        <f t="shared" si="7"/>
        <v>0</v>
      </c>
      <c r="R44" s="8">
        <f t="shared" si="7"/>
        <v>0</v>
      </c>
      <c r="S44" s="8">
        <f t="shared" si="7"/>
        <v>0</v>
      </c>
      <c r="T44" s="8">
        <f t="shared" si="7"/>
        <v>0</v>
      </c>
      <c r="U44" s="8">
        <f t="shared" si="7"/>
        <v>0</v>
      </c>
      <c r="V44" s="8">
        <f t="shared" si="7"/>
        <v>0</v>
      </c>
      <c r="W44" s="8">
        <f t="shared" si="7"/>
        <v>0</v>
      </c>
      <c r="X44" s="8">
        <f t="shared" si="7"/>
        <v>0</v>
      </c>
      <c r="Y44" s="8">
        <f t="shared" si="7"/>
        <v>0</v>
      </c>
    </row>
    <row r="45" spans="2:23" ht="12.75">
      <c r="B45" s="26" t="s">
        <v>25</v>
      </c>
      <c r="C45" s="7">
        <f aca="true" t="shared" si="8" ref="C45:Q45">COUNTIF(C4:C41,0)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  <c r="I45" s="7">
        <f t="shared" si="8"/>
        <v>0</v>
      </c>
      <c r="J45" s="7">
        <f t="shared" si="8"/>
        <v>0</v>
      </c>
      <c r="K45" s="7">
        <f t="shared" si="8"/>
        <v>1</v>
      </c>
      <c r="L45" s="7">
        <f t="shared" si="8"/>
        <v>0</v>
      </c>
      <c r="M45" s="7">
        <f t="shared" si="8"/>
        <v>1</v>
      </c>
      <c r="N45" s="7">
        <f t="shared" si="8"/>
        <v>2</v>
      </c>
      <c r="O45" s="7">
        <f t="shared" si="8"/>
        <v>8</v>
      </c>
      <c r="P45" s="7">
        <f t="shared" si="8"/>
        <v>11</v>
      </c>
      <c r="Q45" s="7">
        <f t="shared" si="8"/>
        <v>0</v>
      </c>
      <c r="R45" s="7"/>
      <c r="S45" s="7">
        <f>COUNTIF(S4:S41,0)</f>
        <v>0</v>
      </c>
      <c r="T45" s="7">
        <f>COUNTIF(T4:T41,0)</f>
        <v>0</v>
      </c>
      <c r="U45" s="7">
        <f>COUNTIF(U4:U41,0)</f>
        <v>0</v>
      </c>
      <c r="V45" s="7">
        <f>COUNTIF(V4:V41,0)</f>
        <v>0</v>
      </c>
      <c r="W45" s="7">
        <f>COUNTIF(W4:W41,0)</f>
        <v>0</v>
      </c>
    </row>
    <row r="47" spans="2:3" ht="12.75">
      <c r="B47" s="26" t="s">
        <v>30</v>
      </c>
      <c r="C47" s="2">
        <f>COUNT(AC4:AC41)</f>
        <v>14</v>
      </c>
    </row>
    <row r="48" spans="2:6" ht="12.75">
      <c r="B48" s="26" t="s">
        <v>26</v>
      </c>
      <c r="C48" s="2">
        <f>COUNTIF($AC$4:$AC$41,5)</f>
        <v>0</v>
      </c>
      <c r="D48" s="10"/>
      <c r="E48" s="10"/>
      <c r="F48" s="10"/>
    </row>
    <row r="49" spans="2:6" ht="12.75">
      <c r="B49" s="26" t="s">
        <v>27</v>
      </c>
      <c r="C49" s="2">
        <f>COUNTIF($AC$4:$AC$41,4)</f>
        <v>7</v>
      </c>
      <c r="D49" s="9"/>
      <c r="E49" s="9"/>
      <c r="F49" s="9"/>
    </row>
    <row r="50" spans="2:7" ht="12.75">
      <c r="B50" s="26" t="s">
        <v>28</v>
      </c>
      <c r="C50" s="2">
        <f>COUNTIF($AC$4:$AC$41,3)</f>
        <v>7</v>
      </c>
      <c r="D50" s="10"/>
      <c r="E50" s="10"/>
      <c r="F50" s="10"/>
      <c r="G50" s="10"/>
    </row>
    <row r="51" spans="2:3" ht="12.75">
      <c r="B51" s="26" t="s">
        <v>29</v>
      </c>
      <c r="C51" s="2">
        <f>COUNTIF($AC$4:$AC$41,2)</f>
        <v>0</v>
      </c>
    </row>
    <row r="52" spans="2:3" ht="12.75">
      <c r="B52" s="26" t="s">
        <v>31</v>
      </c>
      <c r="C52" s="5">
        <f>(C48+C49+C50)/C47</f>
        <v>1</v>
      </c>
    </row>
    <row r="53" spans="2:3" ht="12.75">
      <c r="B53" s="26" t="s">
        <v>32</v>
      </c>
      <c r="C53" s="5">
        <f>(C48+C49)/C47</f>
        <v>0.5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zoomScale="75" zoomScaleNormal="75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H13" sqref="H13"/>
    </sheetView>
  </sheetViews>
  <sheetFormatPr defaultColWidth="9.00390625" defaultRowHeight="12.75"/>
  <cols>
    <col min="1" max="1" width="5.375" style="0" customWidth="1"/>
    <col min="2" max="2" width="21.753906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169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167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2.75">
      <c r="A4" s="1">
        <v>1</v>
      </c>
      <c r="B4" s="37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35"/>
      <c r="T4" s="35"/>
      <c r="U4" s="35"/>
      <c r="V4" s="35"/>
      <c r="W4" s="35"/>
      <c r="X4" s="5">
        <f aca="true" t="shared" si="0" ref="X4:X19">COUNTIF(C4:W4,"+")/21</f>
        <v>0</v>
      </c>
      <c r="Y4" s="1">
        <f aca="true" t="shared" si="1" ref="Y4:Y19">IF(X4&gt;=80%,5,IF(X4&gt;=65,4,IF(X4&gt;=50%,3,2)))</f>
        <v>2</v>
      </c>
      <c r="Z4" s="19" t="e">
        <f aca="true" t="shared" si="2" ref="Z4:Z28">COUNTIF($C4:$L4,"+")/(COUNTIF($C4:$L4,"+")+COUNTIF($C4:$L4,"-")+COUNTIF($C4:$L4,"0"))</f>
        <v>#DIV/0!</v>
      </c>
      <c r="AA4" s="19" t="e">
        <f aca="true" t="shared" si="3" ref="AA4:AA28">COUNTIF($M4:$R4,"+")/(COUNTIF($M4:$R4,"+")+COUNTIF($M4:$R4,"-")+COUNTIF($M4:$R4,"0"))</f>
        <v>#DIV/0!</v>
      </c>
      <c r="AB4" s="19" t="e">
        <f aca="true" t="shared" si="4" ref="AB4:AB28">AVERAGE(Z4:AA4)</f>
        <v>#DIV/0!</v>
      </c>
      <c r="AC4" s="20"/>
    </row>
    <row r="5" spans="1:29" ht="12.75">
      <c r="A5" s="1">
        <v>2</v>
      </c>
      <c r="B5" s="37" t="s">
        <v>75</v>
      </c>
      <c r="C5" s="3" t="s">
        <v>158</v>
      </c>
      <c r="D5" s="3" t="s">
        <v>159</v>
      </c>
      <c r="E5" s="3" t="s">
        <v>158</v>
      </c>
      <c r="F5" s="3" t="s">
        <v>158</v>
      </c>
      <c r="G5" s="3" t="s">
        <v>159</v>
      </c>
      <c r="H5" s="3" t="s">
        <v>159</v>
      </c>
      <c r="I5" s="3" t="s">
        <v>158</v>
      </c>
      <c r="J5" s="3" t="s">
        <v>158</v>
      </c>
      <c r="K5" s="3" t="s">
        <v>158</v>
      </c>
      <c r="L5" s="3"/>
      <c r="M5" s="4" t="s">
        <v>159</v>
      </c>
      <c r="N5" s="4" t="s">
        <v>158</v>
      </c>
      <c r="O5" s="4" t="s">
        <v>158</v>
      </c>
      <c r="P5" s="4" t="s">
        <v>159</v>
      </c>
      <c r="Q5" s="4"/>
      <c r="R5" s="4"/>
      <c r="S5" s="35"/>
      <c r="T5" s="35"/>
      <c r="U5" s="35"/>
      <c r="V5" s="35"/>
      <c r="W5" s="35"/>
      <c r="X5" s="5">
        <f t="shared" si="0"/>
        <v>0.38095238095238093</v>
      </c>
      <c r="Y5" s="1">
        <f t="shared" si="1"/>
        <v>2</v>
      </c>
      <c r="Z5" s="19">
        <f t="shared" si="2"/>
        <v>0.6666666666666666</v>
      </c>
      <c r="AA5" s="19">
        <f t="shared" si="3"/>
        <v>0.5</v>
      </c>
      <c r="AB5" s="19">
        <f t="shared" si="4"/>
        <v>0.5833333333333333</v>
      </c>
      <c r="AC5" s="20">
        <v>3</v>
      </c>
    </row>
    <row r="6" spans="1:29" ht="12.75">
      <c r="A6" s="1">
        <v>3</v>
      </c>
      <c r="B6" s="37" t="s">
        <v>76</v>
      </c>
      <c r="C6" s="3" t="s">
        <v>158</v>
      </c>
      <c r="D6" s="3" t="s">
        <v>159</v>
      </c>
      <c r="E6" s="3" t="s">
        <v>158</v>
      </c>
      <c r="F6" s="3" t="s">
        <v>159</v>
      </c>
      <c r="G6" s="3" t="s">
        <v>158</v>
      </c>
      <c r="H6" s="3" t="s">
        <v>158</v>
      </c>
      <c r="I6" s="3" t="s">
        <v>158</v>
      </c>
      <c r="J6" s="3" t="s">
        <v>158</v>
      </c>
      <c r="K6" s="3" t="s">
        <v>159</v>
      </c>
      <c r="L6" s="3"/>
      <c r="M6" s="4" t="s">
        <v>158</v>
      </c>
      <c r="N6" s="4" t="s">
        <v>158</v>
      </c>
      <c r="O6" s="4" t="s">
        <v>158</v>
      </c>
      <c r="P6" s="4">
        <v>0</v>
      </c>
      <c r="Q6" s="4"/>
      <c r="R6" s="4"/>
      <c r="S6" s="35"/>
      <c r="T6" s="35"/>
      <c r="U6" s="35"/>
      <c r="V6" s="35"/>
      <c r="W6" s="35"/>
      <c r="X6" s="5">
        <f t="shared" si="0"/>
        <v>0.42857142857142855</v>
      </c>
      <c r="Y6" s="1">
        <f t="shared" si="1"/>
        <v>2</v>
      </c>
      <c r="Z6" s="19">
        <f t="shared" si="2"/>
        <v>0.6666666666666666</v>
      </c>
      <c r="AA6" s="19">
        <f t="shared" si="3"/>
        <v>0.75</v>
      </c>
      <c r="AB6" s="19">
        <f t="shared" si="4"/>
        <v>0.7083333333333333</v>
      </c>
      <c r="AC6" s="20">
        <v>3</v>
      </c>
    </row>
    <row r="7" spans="1:29" ht="12.75">
      <c r="A7" s="1">
        <v>4</v>
      </c>
      <c r="B7" s="37" t="s">
        <v>77</v>
      </c>
      <c r="C7" s="3" t="s">
        <v>158</v>
      </c>
      <c r="D7" s="3" t="s">
        <v>159</v>
      </c>
      <c r="E7" s="3" t="s">
        <v>158</v>
      </c>
      <c r="F7" s="3">
        <v>0</v>
      </c>
      <c r="G7" s="3" t="s">
        <v>158</v>
      </c>
      <c r="H7" s="3" t="s">
        <v>159</v>
      </c>
      <c r="I7" s="3" t="s">
        <v>158</v>
      </c>
      <c r="J7" s="3" t="s">
        <v>158</v>
      </c>
      <c r="K7" s="3" t="s">
        <v>158</v>
      </c>
      <c r="L7" s="3"/>
      <c r="M7" s="4" t="s">
        <v>158</v>
      </c>
      <c r="N7" s="4" t="s">
        <v>159</v>
      </c>
      <c r="O7" s="4" t="s">
        <v>158</v>
      </c>
      <c r="P7" s="4">
        <v>0</v>
      </c>
      <c r="Q7" s="4"/>
      <c r="R7" s="4"/>
      <c r="S7" s="35"/>
      <c r="T7" s="35"/>
      <c r="U7" s="35"/>
      <c r="V7" s="35"/>
      <c r="W7" s="35"/>
      <c r="X7" s="5">
        <f t="shared" si="0"/>
        <v>0.38095238095238093</v>
      </c>
      <c r="Y7" s="1">
        <f t="shared" si="1"/>
        <v>2</v>
      </c>
      <c r="Z7" s="19">
        <f t="shared" si="2"/>
        <v>0.6666666666666666</v>
      </c>
      <c r="AA7" s="19">
        <f t="shared" si="3"/>
        <v>0.5</v>
      </c>
      <c r="AB7" s="19">
        <f t="shared" si="4"/>
        <v>0.5833333333333333</v>
      </c>
      <c r="AC7" s="20">
        <v>4</v>
      </c>
    </row>
    <row r="8" spans="1:29" ht="12.75">
      <c r="A8" s="1">
        <v>5</v>
      </c>
      <c r="B8" s="37" t="s">
        <v>78</v>
      </c>
      <c r="C8" s="3" t="s">
        <v>158</v>
      </c>
      <c r="D8" s="3" t="s">
        <v>159</v>
      </c>
      <c r="E8" s="3" t="s">
        <v>158</v>
      </c>
      <c r="F8" s="3" t="s">
        <v>158</v>
      </c>
      <c r="G8" s="3" t="s">
        <v>159</v>
      </c>
      <c r="H8" s="3" t="s">
        <v>159</v>
      </c>
      <c r="I8" s="3" t="s">
        <v>158</v>
      </c>
      <c r="J8" s="3" t="s">
        <v>158</v>
      </c>
      <c r="K8" s="3" t="s">
        <v>158</v>
      </c>
      <c r="L8" s="3"/>
      <c r="M8" s="4" t="s">
        <v>158</v>
      </c>
      <c r="N8" s="4" t="s">
        <v>158</v>
      </c>
      <c r="O8" s="4">
        <v>0</v>
      </c>
      <c r="P8" s="4">
        <v>0</v>
      </c>
      <c r="Q8" s="4"/>
      <c r="R8" s="4"/>
      <c r="S8" s="35"/>
      <c r="T8" s="35"/>
      <c r="U8" s="35"/>
      <c r="V8" s="35"/>
      <c r="W8" s="35"/>
      <c r="X8" s="5">
        <f t="shared" si="0"/>
        <v>0.38095238095238093</v>
      </c>
      <c r="Y8" s="1">
        <f t="shared" si="1"/>
        <v>2</v>
      </c>
      <c r="Z8" s="19">
        <f t="shared" si="2"/>
        <v>0.6666666666666666</v>
      </c>
      <c r="AA8" s="19">
        <f t="shared" si="3"/>
        <v>0.5</v>
      </c>
      <c r="AB8" s="19">
        <f t="shared" si="4"/>
        <v>0.5833333333333333</v>
      </c>
      <c r="AC8" s="20">
        <v>4</v>
      </c>
    </row>
    <row r="9" spans="1:29" ht="12.75">
      <c r="A9" s="1">
        <v>6</v>
      </c>
      <c r="B9" s="37" t="s">
        <v>79</v>
      </c>
      <c r="C9" s="3" t="s">
        <v>158</v>
      </c>
      <c r="D9" s="3" t="s">
        <v>159</v>
      </c>
      <c r="E9" s="3" t="s">
        <v>158</v>
      </c>
      <c r="F9" s="3" t="s">
        <v>158</v>
      </c>
      <c r="G9" s="3" t="s">
        <v>159</v>
      </c>
      <c r="H9" s="3" t="s">
        <v>159</v>
      </c>
      <c r="I9" s="3" t="s">
        <v>158</v>
      </c>
      <c r="J9" s="3" t="s">
        <v>158</v>
      </c>
      <c r="K9" s="3" t="s">
        <v>158</v>
      </c>
      <c r="L9" s="3"/>
      <c r="M9" s="4" t="s">
        <v>158</v>
      </c>
      <c r="N9" s="4" t="s">
        <v>158</v>
      </c>
      <c r="O9" s="4">
        <v>0</v>
      </c>
      <c r="P9" s="4">
        <v>0</v>
      </c>
      <c r="Q9" s="4"/>
      <c r="R9" s="4"/>
      <c r="S9" s="35"/>
      <c r="T9" s="35"/>
      <c r="U9" s="35"/>
      <c r="V9" s="35"/>
      <c r="W9" s="35"/>
      <c r="X9" s="5">
        <f t="shared" si="0"/>
        <v>0.38095238095238093</v>
      </c>
      <c r="Y9" s="1">
        <f t="shared" si="1"/>
        <v>2</v>
      </c>
      <c r="Z9" s="19">
        <f t="shared" si="2"/>
        <v>0.6666666666666666</v>
      </c>
      <c r="AA9" s="19">
        <f t="shared" si="3"/>
        <v>0.5</v>
      </c>
      <c r="AB9" s="19">
        <f t="shared" si="4"/>
        <v>0.5833333333333333</v>
      </c>
      <c r="AC9" s="20">
        <v>3</v>
      </c>
    </row>
    <row r="10" spans="1:29" ht="12.75">
      <c r="A10" s="1">
        <v>7</v>
      </c>
      <c r="B10" s="37" t="s">
        <v>80</v>
      </c>
      <c r="C10" s="3" t="s">
        <v>159</v>
      </c>
      <c r="D10" s="3" t="s">
        <v>159</v>
      </c>
      <c r="E10" s="3" t="s">
        <v>158</v>
      </c>
      <c r="F10" s="3" t="s">
        <v>159</v>
      </c>
      <c r="G10" s="3" t="s">
        <v>158</v>
      </c>
      <c r="H10" s="3" t="s">
        <v>158</v>
      </c>
      <c r="I10" s="3" t="s">
        <v>158</v>
      </c>
      <c r="J10" s="3" t="s">
        <v>158</v>
      </c>
      <c r="K10" s="3" t="s">
        <v>158</v>
      </c>
      <c r="L10" s="3"/>
      <c r="M10" s="4" t="s">
        <v>158</v>
      </c>
      <c r="N10" s="4" t="s">
        <v>158</v>
      </c>
      <c r="O10" s="4">
        <v>0</v>
      </c>
      <c r="P10" s="4" t="s">
        <v>159</v>
      </c>
      <c r="Q10" s="4"/>
      <c r="R10" s="4"/>
      <c r="S10" s="35"/>
      <c r="T10" s="35"/>
      <c r="U10" s="35"/>
      <c r="V10" s="35"/>
      <c r="W10" s="35"/>
      <c r="X10" s="5">
        <f t="shared" si="0"/>
        <v>0.38095238095238093</v>
      </c>
      <c r="Y10" s="1">
        <f t="shared" si="1"/>
        <v>2</v>
      </c>
      <c r="Z10" s="19">
        <f t="shared" si="2"/>
        <v>0.6666666666666666</v>
      </c>
      <c r="AA10" s="19">
        <f t="shared" si="3"/>
        <v>0.5</v>
      </c>
      <c r="AB10" s="19">
        <f t="shared" si="4"/>
        <v>0.5833333333333333</v>
      </c>
      <c r="AC10" s="20">
        <v>3</v>
      </c>
    </row>
    <row r="11" spans="1:29" ht="12.75">
      <c r="A11" s="1">
        <v>8</v>
      </c>
      <c r="B11" s="37" t="s">
        <v>81</v>
      </c>
      <c r="C11" s="3" t="s">
        <v>158</v>
      </c>
      <c r="D11" s="3" t="s">
        <v>158</v>
      </c>
      <c r="E11" s="3" t="s">
        <v>159</v>
      </c>
      <c r="F11" s="3" t="s">
        <v>158</v>
      </c>
      <c r="G11" s="3" t="s">
        <v>158</v>
      </c>
      <c r="H11" s="3" t="s">
        <v>158</v>
      </c>
      <c r="I11" s="3" t="s">
        <v>158</v>
      </c>
      <c r="J11" s="3" t="s">
        <v>158</v>
      </c>
      <c r="K11" s="3" t="s">
        <v>159</v>
      </c>
      <c r="L11" s="3"/>
      <c r="M11" s="4" t="s">
        <v>158</v>
      </c>
      <c r="N11" s="4" t="s">
        <v>158</v>
      </c>
      <c r="O11" s="4">
        <v>0</v>
      </c>
      <c r="P11" s="4">
        <v>0</v>
      </c>
      <c r="Q11" s="4"/>
      <c r="R11" s="4"/>
      <c r="S11" s="35"/>
      <c r="T11" s="35"/>
      <c r="U11" s="35"/>
      <c r="V11" s="35"/>
      <c r="W11" s="35"/>
      <c r="X11" s="5">
        <f t="shared" si="0"/>
        <v>0.42857142857142855</v>
      </c>
      <c r="Y11" s="1">
        <f t="shared" si="1"/>
        <v>2</v>
      </c>
      <c r="Z11" s="19">
        <f t="shared" si="2"/>
        <v>0.7777777777777778</v>
      </c>
      <c r="AA11" s="19">
        <f t="shared" si="3"/>
        <v>0.5</v>
      </c>
      <c r="AB11" s="19">
        <f t="shared" si="4"/>
        <v>0.6388888888888888</v>
      </c>
      <c r="AC11" s="20">
        <v>4</v>
      </c>
    </row>
    <row r="12" spans="1:29" ht="12.75">
      <c r="A12" s="1">
        <v>9</v>
      </c>
      <c r="B12" s="37" t="s">
        <v>160</v>
      </c>
      <c r="C12" s="3" t="s">
        <v>158</v>
      </c>
      <c r="D12" s="3" t="s">
        <v>159</v>
      </c>
      <c r="E12" s="3" t="s">
        <v>158</v>
      </c>
      <c r="F12" s="3" t="s">
        <v>158</v>
      </c>
      <c r="G12" s="3" t="s">
        <v>159</v>
      </c>
      <c r="H12" s="3" t="s">
        <v>159</v>
      </c>
      <c r="I12" s="3" t="s">
        <v>158</v>
      </c>
      <c r="J12" s="3" t="s">
        <v>158</v>
      </c>
      <c r="K12" s="3" t="s">
        <v>158</v>
      </c>
      <c r="L12" s="3"/>
      <c r="M12" s="4" t="s">
        <v>159</v>
      </c>
      <c r="N12" s="4" t="s">
        <v>158</v>
      </c>
      <c r="O12" s="4" t="s">
        <v>158</v>
      </c>
      <c r="P12" s="4">
        <v>0</v>
      </c>
      <c r="Q12" s="4"/>
      <c r="R12" s="4"/>
      <c r="S12" s="35"/>
      <c r="T12" s="35"/>
      <c r="U12" s="35"/>
      <c r="V12" s="35"/>
      <c r="W12" s="35"/>
      <c r="X12" s="5">
        <f t="shared" si="0"/>
        <v>0.38095238095238093</v>
      </c>
      <c r="Y12" s="1">
        <f t="shared" si="1"/>
        <v>2</v>
      </c>
      <c r="Z12" s="19">
        <f t="shared" si="2"/>
        <v>0.6666666666666666</v>
      </c>
      <c r="AA12" s="19">
        <f t="shared" si="3"/>
        <v>0.5</v>
      </c>
      <c r="AB12" s="19">
        <f t="shared" si="4"/>
        <v>0.5833333333333333</v>
      </c>
      <c r="AC12" s="20">
        <v>4</v>
      </c>
    </row>
    <row r="13" spans="1:29" ht="12.75">
      <c r="A13" s="1">
        <v>10</v>
      </c>
      <c r="B13" s="37" t="s">
        <v>82</v>
      </c>
      <c r="C13" s="3" t="s">
        <v>159</v>
      </c>
      <c r="D13" s="3" t="s">
        <v>158</v>
      </c>
      <c r="E13" s="3" t="s">
        <v>159</v>
      </c>
      <c r="F13" s="3" t="s">
        <v>158</v>
      </c>
      <c r="G13" s="3" t="s">
        <v>158</v>
      </c>
      <c r="H13" s="3" t="s">
        <v>159</v>
      </c>
      <c r="I13" s="3" t="s">
        <v>158</v>
      </c>
      <c r="J13" s="3" t="s">
        <v>158</v>
      </c>
      <c r="K13" s="3" t="s">
        <v>159</v>
      </c>
      <c r="L13" s="3"/>
      <c r="M13" s="4">
        <v>0</v>
      </c>
      <c r="N13" s="4" t="s">
        <v>158</v>
      </c>
      <c r="O13" s="4" t="s">
        <v>158</v>
      </c>
      <c r="P13" s="4" t="s">
        <v>159</v>
      </c>
      <c r="Q13" s="4"/>
      <c r="R13" s="4"/>
      <c r="S13" s="35"/>
      <c r="T13" s="35"/>
      <c r="U13" s="35"/>
      <c r="V13" s="35"/>
      <c r="W13" s="35"/>
      <c r="X13" s="5">
        <f t="shared" si="0"/>
        <v>0.3333333333333333</v>
      </c>
      <c r="Y13" s="1">
        <f t="shared" si="1"/>
        <v>2</v>
      </c>
      <c r="Z13" s="19">
        <f t="shared" si="2"/>
        <v>0.5555555555555556</v>
      </c>
      <c r="AA13" s="19">
        <f t="shared" si="3"/>
        <v>0.5</v>
      </c>
      <c r="AB13" s="19">
        <f t="shared" si="4"/>
        <v>0.5277777777777778</v>
      </c>
      <c r="AC13" s="20">
        <v>4</v>
      </c>
    </row>
    <row r="14" spans="1:29" ht="12.75">
      <c r="A14" s="1">
        <v>11</v>
      </c>
      <c r="B14" s="37" t="s">
        <v>83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159</v>
      </c>
      <c r="H14" s="3" t="s">
        <v>158</v>
      </c>
      <c r="I14" s="3" t="s">
        <v>158</v>
      </c>
      <c r="J14" s="3" t="s">
        <v>158</v>
      </c>
      <c r="K14" s="3" t="s">
        <v>159</v>
      </c>
      <c r="L14" s="3"/>
      <c r="M14" s="4" t="s">
        <v>159</v>
      </c>
      <c r="N14" s="4" t="s">
        <v>158</v>
      </c>
      <c r="O14" s="4">
        <v>0</v>
      </c>
      <c r="P14" s="4">
        <v>0</v>
      </c>
      <c r="Q14" s="4"/>
      <c r="R14" s="6"/>
      <c r="S14" s="35"/>
      <c r="T14" s="35"/>
      <c r="U14" s="35"/>
      <c r="V14" s="35"/>
      <c r="W14" s="35"/>
      <c r="X14" s="5">
        <f t="shared" si="0"/>
        <v>0.38095238095238093</v>
      </c>
      <c r="Y14" s="1">
        <f t="shared" si="1"/>
        <v>2</v>
      </c>
      <c r="Z14" s="19">
        <f t="shared" si="2"/>
        <v>0.7777777777777778</v>
      </c>
      <c r="AA14" s="19">
        <f t="shared" si="3"/>
        <v>0.25</v>
      </c>
      <c r="AB14" s="19">
        <f t="shared" si="4"/>
        <v>0.5138888888888888</v>
      </c>
      <c r="AC14" s="20">
        <v>3</v>
      </c>
    </row>
    <row r="15" spans="1:29" ht="12.75">
      <c r="A15" s="1">
        <v>12</v>
      </c>
      <c r="B15" s="37" t="s">
        <v>84</v>
      </c>
      <c r="C15" s="3" t="s">
        <v>158</v>
      </c>
      <c r="D15" s="3" t="s">
        <v>158</v>
      </c>
      <c r="E15" s="3" t="s">
        <v>158</v>
      </c>
      <c r="F15" s="3" t="s">
        <v>159</v>
      </c>
      <c r="G15" s="3" t="s">
        <v>158</v>
      </c>
      <c r="H15" s="3" t="s">
        <v>158</v>
      </c>
      <c r="I15" s="3" t="s">
        <v>158</v>
      </c>
      <c r="J15" s="3" t="s">
        <v>158</v>
      </c>
      <c r="K15" s="3">
        <v>0</v>
      </c>
      <c r="L15" s="3"/>
      <c r="M15" s="4" t="s">
        <v>159</v>
      </c>
      <c r="N15" s="4" t="s">
        <v>158</v>
      </c>
      <c r="O15" s="4">
        <v>0</v>
      </c>
      <c r="P15" s="4">
        <v>0</v>
      </c>
      <c r="Q15" s="4"/>
      <c r="R15" s="4"/>
      <c r="S15" s="35"/>
      <c r="T15" s="35"/>
      <c r="U15" s="35"/>
      <c r="V15" s="35"/>
      <c r="W15" s="35"/>
      <c r="X15" s="5">
        <f t="shared" si="0"/>
        <v>0.38095238095238093</v>
      </c>
      <c r="Y15" s="1">
        <f t="shared" si="1"/>
        <v>2</v>
      </c>
      <c r="Z15" s="19">
        <f t="shared" si="2"/>
        <v>0.7777777777777778</v>
      </c>
      <c r="AA15" s="19">
        <f t="shared" si="3"/>
        <v>0.25</v>
      </c>
      <c r="AB15" s="19">
        <f t="shared" si="4"/>
        <v>0.5138888888888888</v>
      </c>
      <c r="AC15" s="20">
        <v>3</v>
      </c>
    </row>
    <row r="16" spans="1:29" ht="12.75">
      <c r="A16" s="1">
        <v>13</v>
      </c>
      <c r="B16" s="37" t="s">
        <v>85</v>
      </c>
      <c r="C16" s="3" t="s">
        <v>158</v>
      </c>
      <c r="D16" s="3" t="s">
        <v>158</v>
      </c>
      <c r="E16" s="3" t="s">
        <v>158</v>
      </c>
      <c r="F16" s="3" t="s">
        <v>158</v>
      </c>
      <c r="G16" s="3" t="s">
        <v>159</v>
      </c>
      <c r="H16" s="3" t="s">
        <v>159</v>
      </c>
      <c r="I16" s="3" t="s">
        <v>158</v>
      </c>
      <c r="J16" s="3" t="s">
        <v>158</v>
      </c>
      <c r="K16" s="3" t="s">
        <v>158</v>
      </c>
      <c r="L16" s="3"/>
      <c r="M16" s="4" t="s">
        <v>158</v>
      </c>
      <c r="N16" s="4" t="s">
        <v>158</v>
      </c>
      <c r="O16" s="4">
        <v>0</v>
      </c>
      <c r="P16" s="4">
        <v>0</v>
      </c>
      <c r="Q16" s="4"/>
      <c r="R16" s="4"/>
      <c r="S16" s="35"/>
      <c r="T16" s="35"/>
      <c r="U16" s="35"/>
      <c r="V16" s="35"/>
      <c r="W16" s="35"/>
      <c r="X16" s="5">
        <f t="shared" si="0"/>
        <v>0.42857142857142855</v>
      </c>
      <c r="Y16" s="1">
        <f t="shared" si="1"/>
        <v>2</v>
      </c>
      <c r="Z16" s="19">
        <f t="shared" si="2"/>
        <v>0.7777777777777778</v>
      </c>
      <c r="AA16" s="19">
        <f t="shared" si="3"/>
        <v>0.5</v>
      </c>
      <c r="AB16" s="19">
        <f t="shared" si="4"/>
        <v>0.6388888888888888</v>
      </c>
      <c r="AC16" s="20">
        <v>4</v>
      </c>
    </row>
    <row r="17" spans="1:29" ht="12.75">
      <c r="A17" s="1">
        <v>14</v>
      </c>
      <c r="B17" s="37" t="s">
        <v>86</v>
      </c>
      <c r="C17" s="3" t="s">
        <v>158</v>
      </c>
      <c r="D17" s="3" t="s">
        <v>159</v>
      </c>
      <c r="E17" s="3" t="s">
        <v>158</v>
      </c>
      <c r="F17" s="3" t="s">
        <v>159</v>
      </c>
      <c r="G17" s="3">
        <v>0</v>
      </c>
      <c r="H17" s="3" t="s">
        <v>159</v>
      </c>
      <c r="I17" s="3" t="s">
        <v>158</v>
      </c>
      <c r="J17" s="3" t="s">
        <v>158</v>
      </c>
      <c r="K17" s="3" t="s">
        <v>158</v>
      </c>
      <c r="L17" s="3"/>
      <c r="M17" s="4" t="s">
        <v>158</v>
      </c>
      <c r="N17" s="4" t="s">
        <v>158</v>
      </c>
      <c r="O17" s="4">
        <v>0</v>
      </c>
      <c r="P17" s="4">
        <v>0</v>
      </c>
      <c r="Q17" s="4"/>
      <c r="R17" s="4"/>
      <c r="S17" s="35"/>
      <c r="T17" s="35"/>
      <c r="U17" s="35"/>
      <c r="V17" s="35"/>
      <c r="W17" s="35"/>
      <c r="X17" s="5">
        <f t="shared" si="0"/>
        <v>0.3333333333333333</v>
      </c>
      <c r="Y17" s="1">
        <f t="shared" si="1"/>
        <v>2</v>
      </c>
      <c r="Z17" s="19">
        <f t="shared" si="2"/>
        <v>0.5555555555555556</v>
      </c>
      <c r="AA17" s="19">
        <f t="shared" si="3"/>
        <v>0.5</v>
      </c>
      <c r="AB17" s="19">
        <f t="shared" si="4"/>
        <v>0.5277777777777778</v>
      </c>
      <c r="AC17" s="20">
        <v>3</v>
      </c>
    </row>
    <row r="18" spans="1:29" ht="12.75">
      <c r="A18" s="1">
        <v>15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20"/>
    </row>
    <row r="19" spans="1:29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/>
      <c r="Y20" s="1"/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/>
      <c r="Y21" s="1"/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>
        <f>COUNTIF(C26:W26,"+")/21</f>
        <v>0</v>
      </c>
      <c r="Y26" s="1">
        <f>IF(X26&gt;=80%,5,IF(X26&gt;=65,4,IF(X26&gt;=50%,3,2)))</f>
        <v>2</v>
      </c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>COUNTIF(C28:W28,"+")/21</f>
        <v>0</v>
      </c>
      <c r="Y28" s="1">
        <f>IF(X28&gt;=80%,5,IF(X28&gt;=65,4,IF(X28&gt;=50%,3,2)))</f>
        <v>2</v>
      </c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3" ht="12.75">
      <c r="A29" s="1"/>
      <c r="B29" s="26" t="s">
        <v>23</v>
      </c>
      <c r="C29" s="7">
        <f aca="true" t="shared" si="5" ref="C29:W29">COUNTIF(C4:C28,"-")</f>
        <v>2</v>
      </c>
      <c r="D29" s="7">
        <f t="shared" si="5"/>
        <v>8</v>
      </c>
      <c r="E29" s="7">
        <f t="shared" si="5"/>
        <v>2</v>
      </c>
      <c r="F29" s="7">
        <f t="shared" si="5"/>
        <v>4</v>
      </c>
      <c r="G29" s="7">
        <f t="shared" si="5"/>
        <v>6</v>
      </c>
      <c r="H29" s="7">
        <f t="shared" si="5"/>
        <v>8</v>
      </c>
      <c r="I29" s="7">
        <f t="shared" si="5"/>
        <v>0</v>
      </c>
      <c r="J29" s="7">
        <f t="shared" si="5"/>
        <v>0</v>
      </c>
      <c r="K29" s="7">
        <f t="shared" si="5"/>
        <v>4</v>
      </c>
      <c r="L29" s="7">
        <f t="shared" si="5"/>
        <v>0</v>
      </c>
      <c r="M29" s="7">
        <f t="shared" si="5"/>
        <v>4</v>
      </c>
      <c r="N29" s="7">
        <f t="shared" si="5"/>
        <v>1</v>
      </c>
      <c r="O29" s="7">
        <f t="shared" si="5"/>
        <v>0</v>
      </c>
      <c r="P29" s="7">
        <f t="shared" si="5"/>
        <v>3</v>
      </c>
      <c r="Q29" s="7">
        <f t="shared" si="5"/>
        <v>0</v>
      </c>
      <c r="R29" s="7">
        <f t="shared" si="5"/>
        <v>0</v>
      </c>
      <c r="S29" s="7">
        <f t="shared" si="5"/>
        <v>0</v>
      </c>
      <c r="T29" s="7">
        <f t="shared" si="5"/>
        <v>0</v>
      </c>
      <c r="U29" s="7">
        <f t="shared" si="5"/>
        <v>0</v>
      </c>
      <c r="V29" s="7">
        <f t="shared" si="5"/>
        <v>0</v>
      </c>
      <c r="W29" s="7">
        <f t="shared" si="5"/>
        <v>0</v>
      </c>
    </row>
    <row r="30" spans="2:23" ht="12.75">
      <c r="B30" s="26" t="s">
        <v>24</v>
      </c>
      <c r="C30" s="7">
        <f aca="true" t="shared" si="6" ref="C30:W30">COUNTIF(C4:C28,"+")</f>
        <v>11</v>
      </c>
      <c r="D30" s="7">
        <f t="shared" si="6"/>
        <v>5</v>
      </c>
      <c r="E30" s="7">
        <f t="shared" si="6"/>
        <v>11</v>
      </c>
      <c r="F30" s="7">
        <f t="shared" si="6"/>
        <v>8</v>
      </c>
      <c r="G30" s="7">
        <f t="shared" si="6"/>
        <v>6</v>
      </c>
      <c r="H30" s="7">
        <f t="shared" si="6"/>
        <v>5</v>
      </c>
      <c r="I30" s="7">
        <f t="shared" si="6"/>
        <v>13</v>
      </c>
      <c r="J30" s="7">
        <f t="shared" si="6"/>
        <v>13</v>
      </c>
      <c r="K30" s="7">
        <f t="shared" si="6"/>
        <v>8</v>
      </c>
      <c r="L30" s="7">
        <f t="shared" si="6"/>
        <v>0</v>
      </c>
      <c r="M30" s="7">
        <f t="shared" si="6"/>
        <v>8</v>
      </c>
      <c r="N30" s="7">
        <f t="shared" si="6"/>
        <v>12</v>
      </c>
      <c r="O30" s="7">
        <f t="shared" si="6"/>
        <v>5</v>
      </c>
      <c r="P30" s="7">
        <f t="shared" si="6"/>
        <v>0</v>
      </c>
      <c r="Q30" s="7">
        <f t="shared" si="6"/>
        <v>0</v>
      </c>
      <c r="R30" s="7">
        <f t="shared" si="6"/>
        <v>0</v>
      </c>
      <c r="S30" s="7">
        <f t="shared" si="6"/>
        <v>0</v>
      </c>
      <c r="T30" s="7">
        <f t="shared" si="6"/>
        <v>0</v>
      </c>
      <c r="U30" s="7">
        <f t="shared" si="6"/>
        <v>0</v>
      </c>
      <c r="V30" s="7">
        <f t="shared" si="6"/>
        <v>0</v>
      </c>
      <c r="W30" s="7">
        <f t="shared" si="6"/>
        <v>0</v>
      </c>
    </row>
    <row r="31" spans="2:25" ht="12.75">
      <c r="B31" s="26" t="s">
        <v>19</v>
      </c>
      <c r="C31" s="8">
        <f aca="true" t="shared" si="7" ref="C31:Y31">C30/$C$34</f>
        <v>0.8461538461538461</v>
      </c>
      <c r="D31" s="8">
        <f t="shared" si="7"/>
        <v>0.38461538461538464</v>
      </c>
      <c r="E31" s="8">
        <f t="shared" si="7"/>
        <v>0.8461538461538461</v>
      </c>
      <c r="F31" s="8">
        <f t="shared" si="7"/>
        <v>0.6153846153846154</v>
      </c>
      <c r="G31" s="8">
        <f t="shared" si="7"/>
        <v>0.46153846153846156</v>
      </c>
      <c r="H31" s="8">
        <f t="shared" si="7"/>
        <v>0.38461538461538464</v>
      </c>
      <c r="I31" s="8">
        <f t="shared" si="7"/>
        <v>1</v>
      </c>
      <c r="J31" s="8">
        <f t="shared" si="7"/>
        <v>1</v>
      </c>
      <c r="K31" s="8">
        <f t="shared" si="7"/>
        <v>0.6153846153846154</v>
      </c>
      <c r="L31" s="8">
        <f t="shared" si="7"/>
        <v>0</v>
      </c>
      <c r="M31" s="8">
        <f t="shared" si="7"/>
        <v>0.6153846153846154</v>
      </c>
      <c r="N31" s="8">
        <f t="shared" si="7"/>
        <v>0.9230769230769231</v>
      </c>
      <c r="O31" s="8">
        <f t="shared" si="7"/>
        <v>0.38461538461538464</v>
      </c>
      <c r="P31" s="8">
        <f t="shared" si="7"/>
        <v>0</v>
      </c>
      <c r="Q31" s="8">
        <f t="shared" si="7"/>
        <v>0</v>
      </c>
      <c r="R31" s="8">
        <f t="shared" si="7"/>
        <v>0</v>
      </c>
      <c r="S31" s="8">
        <f t="shared" si="7"/>
        <v>0</v>
      </c>
      <c r="T31" s="8">
        <f t="shared" si="7"/>
        <v>0</v>
      </c>
      <c r="U31" s="8">
        <f t="shared" si="7"/>
        <v>0</v>
      </c>
      <c r="V31" s="8">
        <f t="shared" si="7"/>
        <v>0</v>
      </c>
      <c r="W31" s="8">
        <f t="shared" si="7"/>
        <v>0</v>
      </c>
      <c r="X31" s="8">
        <f t="shared" si="7"/>
        <v>0</v>
      </c>
      <c r="Y31" s="8">
        <f t="shared" si="7"/>
        <v>0</v>
      </c>
    </row>
    <row r="32" spans="2:23" ht="12.75">
      <c r="B32" s="26" t="s">
        <v>25</v>
      </c>
      <c r="C32" s="7">
        <f aca="true" t="shared" si="8" ref="C32:Q32">COUNTIF(C4:C28,0)</f>
        <v>0</v>
      </c>
      <c r="D32" s="7">
        <f t="shared" si="8"/>
        <v>0</v>
      </c>
      <c r="E32" s="7">
        <f t="shared" si="8"/>
        <v>0</v>
      </c>
      <c r="F32" s="7">
        <f t="shared" si="8"/>
        <v>1</v>
      </c>
      <c r="G32" s="7">
        <f t="shared" si="8"/>
        <v>1</v>
      </c>
      <c r="H32" s="7">
        <f t="shared" si="8"/>
        <v>0</v>
      </c>
      <c r="I32" s="7">
        <f t="shared" si="8"/>
        <v>0</v>
      </c>
      <c r="J32" s="7">
        <f t="shared" si="8"/>
        <v>0</v>
      </c>
      <c r="K32" s="7">
        <f t="shared" si="8"/>
        <v>1</v>
      </c>
      <c r="L32" s="7">
        <f t="shared" si="8"/>
        <v>0</v>
      </c>
      <c r="M32" s="7">
        <f t="shared" si="8"/>
        <v>1</v>
      </c>
      <c r="N32" s="7">
        <f t="shared" si="8"/>
        <v>0</v>
      </c>
      <c r="O32" s="7">
        <f t="shared" si="8"/>
        <v>8</v>
      </c>
      <c r="P32" s="7">
        <f t="shared" si="8"/>
        <v>10</v>
      </c>
      <c r="Q32" s="7">
        <f t="shared" si="8"/>
        <v>0</v>
      </c>
      <c r="R32" s="7"/>
      <c r="S32" s="7">
        <f>COUNTIF(S4:S28,0)</f>
        <v>0</v>
      </c>
      <c r="T32" s="7">
        <f>COUNTIF(T4:T28,0)</f>
        <v>0</v>
      </c>
      <c r="U32" s="7">
        <f>COUNTIF(U4:U28,0)</f>
        <v>0</v>
      </c>
      <c r="V32" s="7">
        <f>COUNTIF(V4:V28,0)</f>
        <v>0</v>
      </c>
      <c r="W32" s="7">
        <f>COUNTIF(W4:W28,0)</f>
        <v>0</v>
      </c>
    </row>
    <row r="34" spans="2:3" ht="12.75">
      <c r="B34" s="26" t="s">
        <v>30</v>
      </c>
      <c r="C34" s="2">
        <f>COUNT(AC4:AC28)</f>
        <v>13</v>
      </c>
    </row>
    <row r="35" spans="2:6" ht="12.75">
      <c r="B35" s="26" t="s">
        <v>26</v>
      </c>
      <c r="C35" s="2">
        <f>COUNTIF($AC$4:$AC$28,5)</f>
        <v>0</v>
      </c>
      <c r="D35" s="10"/>
      <c r="E35" s="10"/>
      <c r="F35" s="10"/>
    </row>
    <row r="36" spans="2:6" ht="12.75">
      <c r="B36" s="26" t="s">
        <v>27</v>
      </c>
      <c r="C36" s="2">
        <f>COUNTIF($AC$4:$AC$28,4)</f>
        <v>6</v>
      </c>
      <c r="D36" s="9"/>
      <c r="E36" s="9"/>
      <c r="F36" s="9"/>
    </row>
    <row r="37" spans="2:7" ht="12.75">
      <c r="B37" s="26" t="s">
        <v>28</v>
      </c>
      <c r="C37" s="2">
        <f>COUNTIF($AC$4:$AC$28,3)</f>
        <v>7</v>
      </c>
      <c r="D37" s="10"/>
      <c r="E37" s="10"/>
      <c r="F37" s="10"/>
      <c r="G37" s="10"/>
    </row>
    <row r="38" spans="2:3" ht="12.75">
      <c r="B38" s="26" t="s">
        <v>29</v>
      </c>
      <c r="C38" s="2">
        <f>COUNTIF($AC$4:$AC$28,2)</f>
        <v>0</v>
      </c>
    </row>
    <row r="39" spans="2:3" ht="12.75">
      <c r="B39" s="26" t="s">
        <v>31</v>
      </c>
      <c r="C39" s="5">
        <f>(C35+C36+C37)/C34</f>
        <v>1</v>
      </c>
    </row>
    <row r="40" spans="2:3" ht="12.75">
      <c r="B40" s="26" t="s">
        <v>32</v>
      </c>
      <c r="C40" s="5">
        <f>(C35+C36)/C34</f>
        <v>0.46153846153846156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5"/>
  <sheetViews>
    <sheetView zoomScale="75" zoomScaleNormal="75" workbookViewId="0" topLeftCell="A1">
      <selection activeCell="R6" sqref="R6"/>
    </sheetView>
  </sheetViews>
  <sheetFormatPr defaultColWidth="9.00390625" defaultRowHeight="12.75"/>
  <cols>
    <col min="1" max="1" width="5.375" style="0" customWidth="1"/>
    <col min="2" max="2" width="18.37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170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167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31.5">
      <c r="A4" s="1">
        <v>1</v>
      </c>
      <c r="B4" s="38" t="s">
        <v>87</v>
      </c>
      <c r="C4" s="3" t="s">
        <v>159</v>
      </c>
      <c r="D4" s="3" t="s">
        <v>158</v>
      </c>
      <c r="E4" s="3" t="s">
        <v>158</v>
      </c>
      <c r="F4" s="3" t="s">
        <v>159</v>
      </c>
      <c r="G4" s="3" t="s">
        <v>159</v>
      </c>
      <c r="H4" s="3" t="s">
        <v>159</v>
      </c>
      <c r="I4" s="3" t="s">
        <v>159</v>
      </c>
      <c r="J4" s="3" t="s">
        <v>159</v>
      </c>
      <c r="K4" s="3" t="s">
        <v>158</v>
      </c>
      <c r="L4" s="3"/>
      <c r="M4" s="4" t="s">
        <v>158</v>
      </c>
      <c r="N4" s="4" t="s">
        <v>158</v>
      </c>
      <c r="O4" s="4" t="s">
        <v>159</v>
      </c>
      <c r="P4" s="4" t="s">
        <v>159</v>
      </c>
      <c r="Q4" s="4"/>
      <c r="R4" s="4"/>
      <c r="S4" s="35"/>
      <c r="T4" s="35"/>
      <c r="U4" s="35"/>
      <c r="V4" s="35"/>
      <c r="W4" s="35"/>
      <c r="X4" s="5">
        <f aca="true" t="shared" si="0" ref="X4:X24">COUNTIF(C4:W4,"+")/21</f>
        <v>0.23809523809523808</v>
      </c>
      <c r="Y4" s="1">
        <f aca="true" t="shared" si="1" ref="Y4:Y24">IF(X4&gt;=80%,5,IF(X4&gt;=65,4,IF(X4&gt;=50%,3,2)))</f>
        <v>2</v>
      </c>
      <c r="Z4" s="19">
        <f aca="true" t="shared" si="2" ref="Z4:Z33">COUNTIF($C4:$L4,"+")/(COUNTIF($C4:$L4,"+")+COUNTIF($C4:$L4,"-")+COUNTIF($C4:$L4,"0"))</f>
        <v>0.3333333333333333</v>
      </c>
      <c r="AA4" s="19">
        <f aca="true" t="shared" si="3" ref="AA4:AA33">COUNTIF($M4:$R4,"+")/(COUNTIF($M4:$R4,"+")+COUNTIF($M4:$R4,"-")+COUNTIF($M4:$R4,"0"))</f>
        <v>0.5</v>
      </c>
      <c r="AB4" s="19">
        <f aca="true" t="shared" si="4" ref="AB4:AB33">AVERAGE(Z4:AA4)</f>
        <v>0.41666666666666663</v>
      </c>
      <c r="AC4" s="20">
        <v>3</v>
      </c>
    </row>
    <row r="5" spans="1:29" ht="31.5">
      <c r="A5" s="1">
        <v>2</v>
      </c>
      <c r="B5" s="38" t="s">
        <v>90</v>
      </c>
      <c r="C5" s="3" t="s">
        <v>158</v>
      </c>
      <c r="D5" s="3" t="s">
        <v>158</v>
      </c>
      <c r="E5" s="3" t="s">
        <v>158</v>
      </c>
      <c r="F5" s="3" t="s">
        <v>158</v>
      </c>
      <c r="G5" s="3" t="s">
        <v>158</v>
      </c>
      <c r="H5" s="3" t="s">
        <v>158</v>
      </c>
      <c r="I5" s="3" t="s">
        <v>158</v>
      </c>
      <c r="J5" s="3" t="s">
        <v>158</v>
      </c>
      <c r="K5" s="3" t="s">
        <v>158</v>
      </c>
      <c r="L5" s="3"/>
      <c r="M5" s="4" t="s">
        <v>158</v>
      </c>
      <c r="N5" s="4" t="s">
        <v>158</v>
      </c>
      <c r="O5" s="4" t="s">
        <v>158</v>
      </c>
      <c r="P5" s="4" t="s">
        <v>158</v>
      </c>
      <c r="Q5" s="4"/>
      <c r="R5" s="4"/>
      <c r="S5" s="35"/>
      <c r="T5" s="35"/>
      <c r="U5" s="35"/>
      <c r="V5" s="35"/>
      <c r="W5" s="35"/>
      <c r="X5" s="5">
        <f t="shared" si="0"/>
        <v>0.6190476190476191</v>
      </c>
      <c r="Y5" s="1">
        <f t="shared" si="1"/>
        <v>3</v>
      </c>
      <c r="Z5" s="19">
        <f t="shared" si="2"/>
        <v>1</v>
      </c>
      <c r="AA5" s="19">
        <f t="shared" si="3"/>
        <v>1</v>
      </c>
      <c r="AB5" s="19">
        <f t="shared" si="4"/>
        <v>1</v>
      </c>
      <c r="AC5" s="20">
        <v>5</v>
      </c>
    </row>
    <row r="6" spans="1:29" ht="31.5">
      <c r="A6" s="1">
        <v>3</v>
      </c>
      <c r="B6" s="38" t="s">
        <v>91</v>
      </c>
      <c r="C6" s="3" t="s">
        <v>158</v>
      </c>
      <c r="D6" s="3" t="s">
        <v>159</v>
      </c>
      <c r="E6" s="3" t="s">
        <v>158</v>
      </c>
      <c r="F6" s="3" t="s">
        <v>158</v>
      </c>
      <c r="G6" s="3" t="s">
        <v>158</v>
      </c>
      <c r="H6" s="3" t="s">
        <v>159</v>
      </c>
      <c r="I6" s="3" t="s">
        <v>158</v>
      </c>
      <c r="J6" s="3" t="s">
        <v>158</v>
      </c>
      <c r="K6" s="3" t="s">
        <v>158</v>
      </c>
      <c r="L6" s="3"/>
      <c r="M6" s="4" t="s">
        <v>159</v>
      </c>
      <c r="N6" s="4" t="s">
        <v>158</v>
      </c>
      <c r="O6" s="4" t="s">
        <v>158</v>
      </c>
      <c r="P6" s="4" t="s">
        <v>159</v>
      </c>
      <c r="Q6" s="4"/>
      <c r="R6" s="4"/>
      <c r="S6" s="35"/>
      <c r="T6" s="35"/>
      <c r="U6" s="35"/>
      <c r="V6" s="35"/>
      <c r="W6" s="35"/>
      <c r="X6" s="5">
        <f t="shared" si="0"/>
        <v>0.42857142857142855</v>
      </c>
      <c r="Y6" s="1">
        <f t="shared" si="1"/>
        <v>2</v>
      </c>
      <c r="Z6" s="19">
        <f t="shared" si="2"/>
        <v>0.7777777777777778</v>
      </c>
      <c r="AA6" s="19">
        <f t="shared" si="3"/>
        <v>0.5</v>
      </c>
      <c r="AB6" s="19">
        <f t="shared" si="4"/>
        <v>0.6388888888888888</v>
      </c>
      <c r="AC6" s="20">
        <v>4</v>
      </c>
    </row>
    <row r="7" spans="1:29" ht="15.75">
      <c r="A7" s="1">
        <v>4</v>
      </c>
      <c r="B7" s="38" t="s">
        <v>92</v>
      </c>
      <c r="C7" s="3" t="s">
        <v>159</v>
      </c>
      <c r="D7" s="3" t="s">
        <v>158</v>
      </c>
      <c r="E7" s="3" t="s">
        <v>158</v>
      </c>
      <c r="F7" s="3" t="s">
        <v>159</v>
      </c>
      <c r="G7" s="3" t="s">
        <v>159</v>
      </c>
      <c r="H7" s="3" t="s">
        <v>159</v>
      </c>
      <c r="I7" s="3" t="s">
        <v>159</v>
      </c>
      <c r="J7" s="3" t="s">
        <v>159</v>
      </c>
      <c r="K7" s="3" t="s">
        <v>159</v>
      </c>
      <c r="L7" s="3"/>
      <c r="M7" s="4" t="s">
        <v>159</v>
      </c>
      <c r="N7" s="4" t="s">
        <v>158</v>
      </c>
      <c r="O7" s="4" t="s">
        <v>158</v>
      </c>
      <c r="P7" s="4" t="s">
        <v>159</v>
      </c>
      <c r="Q7" s="4"/>
      <c r="R7" s="4"/>
      <c r="S7" s="35"/>
      <c r="T7" s="35"/>
      <c r="U7" s="35"/>
      <c r="V7" s="35"/>
      <c r="W7" s="35"/>
      <c r="X7" s="5">
        <f t="shared" si="0"/>
        <v>0.19047619047619047</v>
      </c>
      <c r="Y7" s="1">
        <f t="shared" si="1"/>
        <v>2</v>
      </c>
      <c r="Z7" s="19">
        <f t="shared" si="2"/>
        <v>0.2222222222222222</v>
      </c>
      <c r="AA7" s="19">
        <f t="shared" si="3"/>
        <v>0.5</v>
      </c>
      <c r="AB7" s="19">
        <f t="shared" si="4"/>
        <v>0.3611111111111111</v>
      </c>
      <c r="AC7" s="20">
        <v>4</v>
      </c>
    </row>
    <row r="8" spans="1:29" ht="15.75">
      <c r="A8" s="1">
        <v>5</v>
      </c>
      <c r="B8" s="38" t="s">
        <v>93</v>
      </c>
      <c r="C8" s="3" t="s">
        <v>158</v>
      </c>
      <c r="D8" s="3" t="s">
        <v>158</v>
      </c>
      <c r="E8" s="3" t="s">
        <v>159</v>
      </c>
      <c r="F8" s="3" t="s">
        <v>158</v>
      </c>
      <c r="G8" s="3" t="s">
        <v>159</v>
      </c>
      <c r="H8" s="3" t="s">
        <v>159</v>
      </c>
      <c r="I8" s="3" t="s">
        <v>158</v>
      </c>
      <c r="J8" s="3" t="s">
        <v>158</v>
      </c>
      <c r="K8" s="3" t="s">
        <v>158</v>
      </c>
      <c r="L8" s="3"/>
      <c r="M8" s="4" t="s">
        <v>159</v>
      </c>
      <c r="N8" s="4" t="s">
        <v>159</v>
      </c>
      <c r="O8" s="4" t="s">
        <v>159</v>
      </c>
      <c r="P8" s="4" t="s">
        <v>159</v>
      </c>
      <c r="Q8" s="4"/>
      <c r="R8" s="4"/>
      <c r="S8" s="35"/>
      <c r="T8" s="35"/>
      <c r="U8" s="35"/>
      <c r="V8" s="35"/>
      <c r="W8" s="35"/>
      <c r="X8" s="5">
        <f t="shared" si="0"/>
        <v>0.2857142857142857</v>
      </c>
      <c r="Y8" s="1">
        <f t="shared" si="1"/>
        <v>2</v>
      </c>
      <c r="Z8" s="19">
        <f t="shared" si="2"/>
        <v>0.6666666666666666</v>
      </c>
      <c r="AA8" s="19">
        <f t="shared" si="3"/>
        <v>0</v>
      </c>
      <c r="AB8" s="19">
        <f t="shared" si="4"/>
        <v>0.3333333333333333</v>
      </c>
      <c r="AC8" s="20">
        <v>3</v>
      </c>
    </row>
    <row r="9" spans="1:29" ht="15.75">
      <c r="A9" s="1">
        <v>6</v>
      </c>
      <c r="B9" s="38" t="s">
        <v>94</v>
      </c>
      <c r="C9" s="3" t="s">
        <v>158</v>
      </c>
      <c r="D9" s="3" t="s">
        <v>159</v>
      </c>
      <c r="E9" s="3" t="s">
        <v>159</v>
      </c>
      <c r="F9" s="3" t="s">
        <v>158</v>
      </c>
      <c r="G9" s="3" t="s">
        <v>159</v>
      </c>
      <c r="H9" s="3" t="s">
        <v>158</v>
      </c>
      <c r="I9" s="3" t="s">
        <v>158</v>
      </c>
      <c r="J9" s="3" t="s">
        <v>158</v>
      </c>
      <c r="K9" s="3" t="s">
        <v>158</v>
      </c>
      <c r="L9" s="3"/>
      <c r="M9" s="4" t="s">
        <v>158</v>
      </c>
      <c r="N9" s="4" t="s">
        <v>158</v>
      </c>
      <c r="O9" s="4" t="s">
        <v>158</v>
      </c>
      <c r="P9" s="4" t="s">
        <v>159</v>
      </c>
      <c r="Q9" s="4"/>
      <c r="R9" s="4"/>
      <c r="S9" s="35"/>
      <c r="T9" s="35"/>
      <c r="U9" s="35"/>
      <c r="V9" s="35"/>
      <c r="W9" s="35"/>
      <c r="X9" s="5">
        <f t="shared" si="0"/>
        <v>0.42857142857142855</v>
      </c>
      <c r="Y9" s="1">
        <f t="shared" si="1"/>
        <v>2</v>
      </c>
      <c r="Z9" s="19">
        <f t="shared" si="2"/>
        <v>0.6666666666666666</v>
      </c>
      <c r="AA9" s="19">
        <f t="shared" si="3"/>
        <v>0.75</v>
      </c>
      <c r="AB9" s="19">
        <f t="shared" si="4"/>
        <v>0.7083333333333333</v>
      </c>
      <c r="AC9" s="20">
        <v>3</v>
      </c>
    </row>
    <row r="10" spans="1:29" ht="31.5">
      <c r="A10" s="1">
        <v>7</v>
      </c>
      <c r="B10" s="38" t="s">
        <v>95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159</v>
      </c>
      <c r="H10" s="3" t="s">
        <v>158</v>
      </c>
      <c r="I10" s="3" t="s">
        <v>158</v>
      </c>
      <c r="J10" s="3" t="s">
        <v>158</v>
      </c>
      <c r="K10" s="3" t="s">
        <v>158</v>
      </c>
      <c r="L10" s="3"/>
      <c r="M10" s="4" t="s">
        <v>159</v>
      </c>
      <c r="N10" s="4" t="s">
        <v>158</v>
      </c>
      <c r="O10" s="4" t="s">
        <v>159</v>
      </c>
      <c r="P10" s="4" t="s">
        <v>159</v>
      </c>
      <c r="Q10" s="4"/>
      <c r="R10" s="4"/>
      <c r="S10" s="35"/>
      <c r="T10" s="35"/>
      <c r="U10" s="35"/>
      <c r="V10" s="35"/>
      <c r="W10" s="35"/>
      <c r="X10" s="5">
        <f t="shared" si="0"/>
        <v>0.42857142857142855</v>
      </c>
      <c r="Y10" s="1">
        <f t="shared" si="1"/>
        <v>2</v>
      </c>
      <c r="Z10" s="19">
        <f t="shared" si="2"/>
        <v>0.8888888888888888</v>
      </c>
      <c r="AA10" s="19">
        <f t="shared" si="3"/>
        <v>0.25</v>
      </c>
      <c r="AB10" s="19">
        <f t="shared" si="4"/>
        <v>0.5694444444444444</v>
      </c>
      <c r="AC10" s="20">
        <v>4</v>
      </c>
    </row>
    <row r="11" spans="1:29" ht="17.25" customHeight="1">
      <c r="A11" s="1">
        <v>8</v>
      </c>
      <c r="B11" s="38" t="s">
        <v>96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 t="shared" si="2"/>
        <v>#DIV/0!</v>
      </c>
      <c r="AA11" s="19" t="e">
        <f t="shared" si="3"/>
        <v>#DIV/0!</v>
      </c>
      <c r="AB11" s="19" t="e">
        <f t="shared" si="4"/>
        <v>#DIV/0!</v>
      </c>
      <c r="AC11" s="20"/>
    </row>
    <row r="12" spans="1:29" ht="19.5" customHeight="1">
      <c r="A12" s="1">
        <v>9</v>
      </c>
      <c r="B12" s="38" t="s"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  <c r="S12" s="35"/>
      <c r="T12" s="35"/>
      <c r="U12" s="35"/>
      <c r="V12" s="35"/>
      <c r="W12" s="35"/>
      <c r="X12" s="5">
        <f t="shared" si="0"/>
        <v>0</v>
      </c>
      <c r="Y12" s="1">
        <f t="shared" si="1"/>
        <v>2</v>
      </c>
      <c r="Z12" s="19" t="e">
        <f t="shared" si="2"/>
        <v>#DIV/0!</v>
      </c>
      <c r="AA12" s="19" t="e">
        <f t="shared" si="3"/>
        <v>#DIV/0!</v>
      </c>
      <c r="AB12" s="19" t="e">
        <f t="shared" si="4"/>
        <v>#DIV/0!</v>
      </c>
      <c r="AC12" s="20"/>
    </row>
    <row r="13" spans="1:29" ht="15.75">
      <c r="A13" s="1">
        <v>10</v>
      </c>
      <c r="B13" s="38" t="s">
        <v>98</v>
      </c>
      <c r="C13" s="3" t="s">
        <v>158</v>
      </c>
      <c r="D13" s="3" t="s">
        <v>158</v>
      </c>
      <c r="E13" s="3" t="s">
        <v>158</v>
      </c>
      <c r="F13" s="3" t="s">
        <v>159</v>
      </c>
      <c r="G13" s="3" t="s">
        <v>158</v>
      </c>
      <c r="H13" s="3" t="s">
        <v>158</v>
      </c>
      <c r="I13" s="3" t="s">
        <v>158</v>
      </c>
      <c r="J13" s="3" t="s">
        <v>158</v>
      </c>
      <c r="K13" s="3" t="s">
        <v>158</v>
      </c>
      <c r="L13" s="3"/>
      <c r="M13" s="4" t="s">
        <v>158</v>
      </c>
      <c r="N13" s="4" t="s">
        <v>158</v>
      </c>
      <c r="O13" s="4" t="s">
        <v>158</v>
      </c>
      <c r="P13" s="4" t="s">
        <v>158</v>
      </c>
      <c r="Q13" s="4"/>
      <c r="R13" s="4"/>
      <c r="S13" s="35"/>
      <c r="T13" s="35"/>
      <c r="U13" s="35"/>
      <c r="V13" s="35"/>
      <c r="W13" s="35"/>
      <c r="X13" s="5">
        <f t="shared" si="0"/>
        <v>0.5714285714285714</v>
      </c>
      <c r="Y13" s="1">
        <f t="shared" si="1"/>
        <v>3</v>
      </c>
      <c r="Z13" s="19">
        <f t="shared" si="2"/>
        <v>0.8888888888888888</v>
      </c>
      <c r="AA13" s="19">
        <f t="shared" si="3"/>
        <v>1</v>
      </c>
      <c r="AB13" s="19">
        <f t="shared" si="4"/>
        <v>0.9444444444444444</v>
      </c>
      <c r="AC13" s="20">
        <v>5</v>
      </c>
    </row>
    <row r="14" spans="1:29" ht="15.75">
      <c r="A14" s="1">
        <v>11</v>
      </c>
      <c r="B14" s="38" t="s">
        <v>102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159</v>
      </c>
      <c r="H14" s="3" t="s">
        <v>158</v>
      </c>
      <c r="I14" s="3" t="s">
        <v>158</v>
      </c>
      <c r="J14" s="3" t="s">
        <v>158</v>
      </c>
      <c r="K14" s="3" t="s">
        <v>158</v>
      </c>
      <c r="L14" s="3"/>
      <c r="M14" s="4" t="s">
        <v>158</v>
      </c>
      <c r="N14" s="4" t="s">
        <v>158</v>
      </c>
      <c r="O14" s="4" t="s">
        <v>158</v>
      </c>
      <c r="P14" s="4" t="s">
        <v>158</v>
      </c>
      <c r="Q14" s="4"/>
      <c r="R14" s="4"/>
      <c r="S14" s="35"/>
      <c r="T14" s="35"/>
      <c r="U14" s="35"/>
      <c r="V14" s="35"/>
      <c r="W14" s="35"/>
      <c r="X14" s="5">
        <f t="shared" si="0"/>
        <v>0.5714285714285714</v>
      </c>
      <c r="Y14" s="1">
        <f t="shared" si="1"/>
        <v>3</v>
      </c>
      <c r="Z14" s="19">
        <f t="shared" si="2"/>
        <v>0.8888888888888888</v>
      </c>
      <c r="AA14" s="19">
        <f t="shared" si="3"/>
        <v>1</v>
      </c>
      <c r="AB14" s="19">
        <f t="shared" si="4"/>
        <v>0.9444444444444444</v>
      </c>
      <c r="AC14" s="20">
        <v>5</v>
      </c>
    </row>
    <row r="15" spans="1:29" ht="15.75">
      <c r="A15" s="1">
        <v>12</v>
      </c>
      <c r="B15" s="38" t="s">
        <v>106</v>
      </c>
      <c r="C15" s="3" t="s">
        <v>158</v>
      </c>
      <c r="D15" s="3" t="s">
        <v>158</v>
      </c>
      <c r="E15" s="3" t="s">
        <v>159</v>
      </c>
      <c r="F15" s="3" t="s">
        <v>158</v>
      </c>
      <c r="G15" s="3" t="s">
        <v>159</v>
      </c>
      <c r="H15" s="3" t="s">
        <v>158</v>
      </c>
      <c r="I15" s="3" t="s">
        <v>158</v>
      </c>
      <c r="J15" s="3" t="s">
        <v>159</v>
      </c>
      <c r="K15" s="3" t="s">
        <v>159</v>
      </c>
      <c r="L15" s="3"/>
      <c r="M15" s="4" t="s">
        <v>158</v>
      </c>
      <c r="N15" s="4" t="s">
        <v>158</v>
      </c>
      <c r="O15" s="4" t="s">
        <v>158</v>
      </c>
      <c r="P15" s="4" t="s">
        <v>158</v>
      </c>
      <c r="Q15" s="4"/>
      <c r="R15" s="4"/>
      <c r="S15" s="35"/>
      <c r="T15" s="35"/>
      <c r="U15" s="35"/>
      <c r="V15" s="35"/>
      <c r="W15" s="35"/>
      <c r="X15" s="5">
        <f t="shared" si="0"/>
        <v>0.42857142857142855</v>
      </c>
      <c r="Y15" s="1">
        <f t="shared" si="1"/>
        <v>2</v>
      </c>
      <c r="Z15" s="19">
        <f t="shared" si="2"/>
        <v>0.5555555555555556</v>
      </c>
      <c r="AA15" s="19">
        <f t="shared" si="3"/>
        <v>1</v>
      </c>
      <c r="AB15" s="19">
        <f t="shared" si="4"/>
        <v>0.7777777777777778</v>
      </c>
      <c r="AC15" s="20">
        <v>3</v>
      </c>
    </row>
    <row r="16" spans="1:29" ht="15.75">
      <c r="A16" s="1">
        <v>13</v>
      </c>
      <c r="B16" s="38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20"/>
    </row>
    <row r="17" spans="1:29" ht="15.75">
      <c r="A17" s="1">
        <v>14</v>
      </c>
      <c r="B17" s="38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4"/>
        <v>#DIV/0!</v>
      </c>
      <c r="AC17" s="20"/>
    </row>
    <row r="18" spans="1:29" ht="15.75">
      <c r="A18" s="1">
        <v>15</v>
      </c>
      <c r="B18" s="38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20"/>
    </row>
    <row r="19" spans="1:29" ht="15.75">
      <c r="A19" s="1">
        <v>16</v>
      </c>
      <c r="B19" s="38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6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5.75">
      <c r="A20" s="1">
        <v>17</v>
      </c>
      <c r="B20" s="38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5.75">
      <c r="A21" s="1">
        <v>18</v>
      </c>
      <c r="B21" s="38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>
        <f t="shared" si="0"/>
        <v>0</v>
      </c>
      <c r="Y22" s="1">
        <f t="shared" si="1"/>
        <v>2</v>
      </c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>
        <f t="shared" si="0"/>
        <v>0</v>
      </c>
      <c r="Y23" s="1">
        <f t="shared" si="1"/>
        <v>2</v>
      </c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>
        <f t="shared" si="0"/>
        <v>0</v>
      </c>
      <c r="Y24" s="1">
        <f t="shared" si="1"/>
        <v>2</v>
      </c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/>
      <c r="Y28" s="1"/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9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/>
      <c r="Y29" s="1"/>
      <c r="Z29" s="19" t="e">
        <f t="shared" si="2"/>
        <v>#DIV/0!</v>
      </c>
      <c r="AA29" s="19" t="e">
        <f t="shared" si="3"/>
        <v>#DIV/0!</v>
      </c>
      <c r="AB29" s="19" t="e">
        <f t="shared" si="4"/>
        <v>#DIV/0!</v>
      </c>
      <c r="AC29" s="20"/>
    </row>
    <row r="30" spans="1:29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/>
      <c r="Y30" s="1"/>
      <c r="Z30" s="19" t="e">
        <f t="shared" si="2"/>
        <v>#DIV/0!</v>
      </c>
      <c r="AA30" s="19" t="e">
        <f t="shared" si="3"/>
        <v>#DIV/0!</v>
      </c>
      <c r="AB30" s="19" t="e">
        <f t="shared" si="4"/>
        <v>#DIV/0!</v>
      </c>
      <c r="AC30" s="20"/>
    </row>
    <row r="31" spans="1:29" ht="12.75">
      <c r="A31" s="1">
        <v>28</v>
      </c>
      <c r="B31" s="25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35"/>
      <c r="T31" s="35"/>
      <c r="U31" s="35"/>
      <c r="V31" s="35"/>
      <c r="W31" s="35"/>
      <c r="X31" s="5">
        <f>COUNTIF(C31:W31,"+")/21</f>
        <v>0</v>
      </c>
      <c r="Y31" s="1">
        <f>IF(X31&gt;=80%,5,IF(X31&gt;=65,4,IF(X31&gt;=50%,3,2)))</f>
        <v>2</v>
      </c>
      <c r="Z31" s="19" t="e">
        <f t="shared" si="2"/>
        <v>#DIV/0!</v>
      </c>
      <c r="AA31" s="19" t="e">
        <f t="shared" si="3"/>
        <v>#DIV/0!</v>
      </c>
      <c r="AB31" s="19" t="e">
        <f t="shared" si="4"/>
        <v>#DIV/0!</v>
      </c>
      <c r="AC31" s="20"/>
    </row>
    <row r="32" spans="1:29" ht="12.75">
      <c r="A32" s="1">
        <v>29</v>
      </c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35"/>
      <c r="T32" s="35"/>
      <c r="U32" s="35"/>
      <c r="V32" s="35"/>
      <c r="W32" s="35"/>
      <c r="X32" s="5"/>
      <c r="Y32" s="1"/>
      <c r="Z32" s="19" t="e">
        <f t="shared" si="2"/>
        <v>#DIV/0!</v>
      </c>
      <c r="AA32" s="19" t="e">
        <f t="shared" si="3"/>
        <v>#DIV/0!</v>
      </c>
      <c r="AB32" s="19" t="e">
        <f t="shared" si="4"/>
        <v>#DIV/0!</v>
      </c>
      <c r="AC32" s="20"/>
    </row>
    <row r="33" spans="1:29" ht="12.75">
      <c r="A33" s="1">
        <v>30</v>
      </c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35"/>
      <c r="T33" s="35"/>
      <c r="U33" s="35"/>
      <c r="V33" s="35"/>
      <c r="W33" s="35"/>
      <c r="X33" s="5">
        <f>COUNTIF(C33:W33,"+")/21</f>
        <v>0</v>
      </c>
      <c r="Y33" s="1">
        <f>IF(X33&gt;=80%,5,IF(X33&gt;=65,4,IF(X33&gt;=50%,3,2)))</f>
        <v>2</v>
      </c>
      <c r="Z33" s="19" t="e">
        <f t="shared" si="2"/>
        <v>#DIV/0!</v>
      </c>
      <c r="AA33" s="19" t="e">
        <f t="shared" si="3"/>
        <v>#DIV/0!</v>
      </c>
      <c r="AB33" s="19" t="e">
        <f t="shared" si="4"/>
        <v>#DIV/0!</v>
      </c>
      <c r="AC33" s="20"/>
    </row>
    <row r="34" spans="1:23" ht="12.75">
      <c r="A34" s="1"/>
      <c r="B34" s="26" t="s">
        <v>23</v>
      </c>
      <c r="C34" s="7">
        <f aca="true" t="shared" si="5" ref="C34:W34">COUNTIF(C4:C33,"-")</f>
        <v>2</v>
      </c>
      <c r="D34" s="7">
        <f t="shared" si="5"/>
        <v>2</v>
      </c>
      <c r="E34" s="7">
        <f t="shared" si="5"/>
        <v>3</v>
      </c>
      <c r="F34" s="7">
        <f t="shared" si="5"/>
        <v>3</v>
      </c>
      <c r="G34" s="7">
        <f t="shared" si="5"/>
        <v>7</v>
      </c>
      <c r="H34" s="7">
        <f t="shared" si="5"/>
        <v>4</v>
      </c>
      <c r="I34" s="7">
        <f t="shared" si="5"/>
        <v>2</v>
      </c>
      <c r="J34" s="7">
        <f t="shared" si="5"/>
        <v>3</v>
      </c>
      <c r="K34" s="7">
        <f t="shared" si="5"/>
        <v>2</v>
      </c>
      <c r="L34" s="7">
        <f t="shared" si="5"/>
        <v>0</v>
      </c>
      <c r="M34" s="7">
        <f t="shared" si="5"/>
        <v>4</v>
      </c>
      <c r="N34" s="7">
        <f t="shared" si="5"/>
        <v>1</v>
      </c>
      <c r="O34" s="7">
        <f t="shared" si="5"/>
        <v>3</v>
      </c>
      <c r="P34" s="7">
        <f t="shared" si="5"/>
        <v>6</v>
      </c>
      <c r="Q34" s="7">
        <f t="shared" si="5"/>
        <v>0</v>
      </c>
      <c r="R34" s="7">
        <f t="shared" si="5"/>
        <v>0</v>
      </c>
      <c r="S34" s="7">
        <f t="shared" si="5"/>
        <v>0</v>
      </c>
      <c r="T34" s="7">
        <f t="shared" si="5"/>
        <v>0</v>
      </c>
      <c r="U34" s="7">
        <f t="shared" si="5"/>
        <v>0</v>
      </c>
      <c r="V34" s="7">
        <f t="shared" si="5"/>
        <v>0</v>
      </c>
      <c r="W34" s="7">
        <f t="shared" si="5"/>
        <v>0</v>
      </c>
    </row>
    <row r="35" spans="2:23" ht="12.75">
      <c r="B35" s="26" t="s">
        <v>24</v>
      </c>
      <c r="C35" s="7">
        <f aca="true" t="shared" si="6" ref="C35:W35">COUNTIF(C4:C33,"+")</f>
        <v>8</v>
      </c>
      <c r="D35" s="7">
        <f t="shared" si="6"/>
        <v>8</v>
      </c>
      <c r="E35" s="7">
        <f t="shared" si="6"/>
        <v>7</v>
      </c>
      <c r="F35" s="7">
        <f t="shared" si="6"/>
        <v>7</v>
      </c>
      <c r="G35" s="7">
        <f t="shared" si="6"/>
        <v>3</v>
      </c>
      <c r="H35" s="7">
        <f t="shared" si="6"/>
        <v>6</v>
      </c>
      <c r="I35" s="7">
        <f t="shared" si="6"/>
        <v>8</v>
      </c>
      <c r="J35" s="7">
        <f t="shared" si="6"/>
        <v>7</v>
      </c>
      <c r="K35" s="7">
        <f t="shared" si="6"/>
        <v>8</v>
      </c>
      <c r="L35" s="7">
        <f t="shared" si="6"/>
        <v>0</v>
      </c>
      <c r="M35" s="7">
        <f t="shared" si="6"/>
        <v>6</v>
      </c>
      <c r="N35" s="7">
        <f t="shared" si="6"/>
        <v>9</v>
      </c>
      <c r="O35" s="7">
        <f t="shared" si="6"/>
        <v>7</v>
      </c>
      <c r="P35" s="7">
        <f t="shared" si="6"/>
        <v>4</v>
      </c>
      <c r="Q35" s="7">
        <f t="shared" si="6"/>
        <v>0</v>
      </c>
      <c r="R35" s="7">
        <f t="shared" si="6"/>
        <v>0</v>
      </c>
      <c r="S35" s="7">
        <f t="shared" si="6"/>
        <v>0</v>
      </c>
      <c r="T35" s="7">
        <f t="shared" si="6"/>
        <v>0</v>
      </c>
      <c r="U35" s="7">
        <f t="shared" si="6"/>
        <v>0</v>
      </c>
      <c r="V35" s="7">
        <f t="shared" si="6"/>
        <v>0</v>
      </c>
      <c r="W35" s="7">
        <f t="shared" si="6"/>
        <v>0</v>
      </c>
    </row>
    <row r="36" spans="2:25" ht="12.75">
      <c r="B36" s="26" t="s">
        <v>19</v>
      </c>
      <c r="C36" s="8">
        <f aca="true" t="shared" si="7" ref="C36:Y36">C35/$C$39</f>
        <v>0.8</v>
      </c>
      <c r="D36" s="8">
        <f t="shared" si="7"/>
        <v>0.8</v>
      </c>
      <c r="E36" s="8">
        <f t="shared" si="7"/>
        <v>0.7</v>
      </c>
      <c r="F36" s="8">
        <f t="shared" si="7"/>
        <v>0.7</v>
      </c>
      <c r="G36" s="8">
        <f t="shared" si="7"/>
        <v>0.3</v>
      </c>
      <c r="H36" s="8">
        <f t="shared" si="7"/>
        <v>0.6</v>
      </c>
      <c r="I36" s="8">
        <f t="shared" si="7"/>
        <v>0.8</v>
      </c>
      <c r="J36" s="8">
        <f t="shared" si="7"/>
        <v>0.7</v>
      </c>
      <c r="K36" s="8">
        <f t="shared" si="7"/>
        <v>0.8</v>
      </c>
      <c r="L36" s="8">
        <f t="shared" si="7"/>
        <v>0</v>
      </c>
      <c r="M36" s="8">
        <f t="shared" si="7"/>
        <v>0.6</v>
      </c>
      <c r="N36" s="8">
        <f t="shared" si="7"/>
        <v>0.9</v>
      </c>
      <c r="O36" s="8">
        <f t="shared" si="7"/>
        <v>0.7</v>
      </c>
      <c r="P36" s="8">
        <f t="shared" si="7"/>
        <v>0.4</v>
      </c>
      <c r="Q36" s="8">
        <f t="shared" si="7"/>
        <v>0</v>
      </c>
      <c r="R36" s="8">
        <f t="shared" si="7"/>
        <v>0</v>
      </c>
      <c r="S36" s="8">
        <f t="shared" si="7"/>
        <v>0</v>
      </c>
      <c r="T36" s="8">
        <f t="shared" si="7"/>
        <v>0</v>
      </c>
      <c r="U36" s="8">
        <f t="shared" si="7"/>
        <v>0</v>
      </c>
      <c r="V36" s="8">
        <f t="shared" si="7"/>
        <v>0</v>
      </c>
      <c r="W36" s="8">
        <f t="shared" si="7"/>
        <v>0</v>
      </c>
      <c r="X36" s="8">
        <f t="shared" si="7"/>
        <v>0</v>
      </c>
      <c r="Y36" s="8">
        <f t="shared" si="7"/>
        <v>0</v>
      </c>
    </row>
    <row r="37" spans="2:23" ht="12.75">
      <c r="B37" s="26" t="s">
        <v>25</v>
      </c>
      <c r="C37" s="7">
        <f aca="true" t="shared" si="8" ref="C37:Q37">COUNTIF(C4:C33,0)</f>
        <v>0</v>
      </c>
      <c r="D37" s="7">
        <f t="shared" si="8"/>
        <v>0</v>
      </c>
      <c r="E37" s="7">
        <f t="shared" si="8"/>
        <v>0</v>
      </c>
      <c r="F37" s="7">
        <f t="shared" si="8"/>
        <v>0</v>
      </c>
      <c r="G37" s="7">
        <f t="shared" si="8"/>
        <v>0</v>
      </c>
      <c r="H37" s="7">
        <f t="shared" si="8"/>
        <v>0</v>
      </c>
      <c r="I37" s="7">
        <f t="shared" si="8"/>
        <v>0</v>
      </c>
      <c r="J37" s="7">
        <f t="shared" si="8"/>
        <v>0</v>
      </c>
      <c r="K37" s="7">
        <f t="shared" si="8"/>
        <v>0</v>
      </c>
      <c r="L37" s="7">
        <f t="shared" si="8"/>
        <v>0</v>
      </c>
      <c r="M37" s="7">
        <f t="shared" si="8"/>
        <v>0</v>
      </c>
      <c r="N37" s="7">
        <f t="shared" si="8"/>
        <v>0</v>
      </c>
      <c r="O37" s="7">
        <f t="shared" si="8"/>
        <v>0</v>
      </c>
      <c r="P37" s="7">
        <f t="shared" si="8"/>
        <v>0</v>
      </c>
      <c r="Q37" s="7">
        <f t="shared" si="8"/>
        <v>0</v>
      </c>
      <c r="R37" s="7"/>
      <c r="S37" s="7">
        <f>COUNTIF(S4:S33,0)</f>
        <v>0</v>
      </c>
      <c r="T37" s="7">
        <f>COUNTIF(T4:T33,0)</f>
        <v>0</v>
      </c>
      <c r="U37" s="7">
        <f>COUNTIF(U4:U33,0)</f>
        <v>0</v>
      </c>
      <c r="V37" s="7">
        <f>COUNTIF(V4:V33,0)</f>
        <v>0</v>
      </c>
      <c r="W37" s="7">
        <f>COUNTIF(W4:W33,0)</f>
        <v>0</v>
      </c>
    </row>
    <row r="39" spans="2:3" ht="12.75">
      <c r="B39" s="26" t="s">
        <v>30</v>
      </c>
      <c r="C39" s="2">
        <f>COUNT(AC4:AC33)</f>
        <v>10</v>
      </c>
    </row>
    <row r="40" spans="2:6" ht="12.75">
      <c r="B40" s="26" t="s">
        <v>26</v>
      </c>
      <c r="C40" s="2">
        <f>COUNTIF($AC$4:$AC$33,5)</f>
        <v>3</v>
      </c>
      <c r="D40" s="10"/>
      <c r="E40" s="10"/>
      <c r="F40" s="10"/>
    </row>
    <row r="41" spans="2:6" ht="12.75">
      <c r="B41" s="26" t="s">
        <v>27</v>
      </c>
      <c r="C41" s="2">
        <f>COUNTIF($AC$4:$AC$33,4)</f>
        <v>3</v>
      </c>
      <c r="D41" s="9"/>
      <c r="E41" s="9"/>
      <c r="F41" s="9"/>
    </row>
    <row r="42" spans="2:7" ht="12.75">
      <c r="B42" s="26" t="s">
        <v>28</v>
      </c>
      <c r="C42" s="2">
        <f>COUNTIF($AC$4:$AC$33,3)</f>
        <v>4</v>
      </c>
      <c r="D42" s="10"/>
      <c r="E42" s="10"/>
      <c r="F42" s="10"/>
      <c r="G42" s="10"/>
    </row>
    <row r="43" spans="2:3" ht="12.75">
      <c r="B43" s="26" t="s">
        <v>29</v>
      </c>
      <c r="C43" s="2">
        <f>COUNTIF($AC$4:$AC$33,2)</f>
        <v>0</v>
      </c>
    </row>
    <row r="44" spans="2:3" ht="12.75">
      <c r="B44" s="26" t="s">
        <v>31</v>
      </c>
      <c r="C44" s="5">
        <f>(C40+C41+C42)/C39</f>
        <v>1</v>
      </c>
    </row>
    <row r="45" spans="2:3" ht="12.75">
      <c r="B45" s="26" t="s">
        <v>32</v>
      </c>
      <c r="C45" s="5">
        <f>(C40+C41)/C39</f>
        <v>0.6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selection activeCell="H13" sqref="H13"/>
    </sheetView>
  </sheetViews>
  <sheetFormatPr defaultColWidth="9.00390625" defaultRowHeight="12.75"/>
  <cols>
    <col min="1" max="1" width="5.375" style="0" customWidth="1"/>
    <col min="2" max="2" width="18.37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164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162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5.75">
      <c r="A4" s="1">
        <v>1</v>
      </c>
      <c r="B4" s="38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  <c r="R4" s="4"/>
      <c r="S4" s="35"/>
      <c r="T4" s="35"/>
      <c r="U4" s="35"/>
      <c r="V4" s="35"/>
      <c r="W4" s="35"/>
      <c r="X4" s="5">
        <f aca="true" t="shared" si="0" ref="X4:X21">COUNTIF(C4:W4,"+")/21</f>
        <v>0</v>
      </c>
      <c r="Y4" s="1">
        <f aca="true" t="shared" si="1" ref="Y4:Y21">IF(X4&gt;=80%,5,IF(X4&gt;=65,4,IF(X4&gt;=50%,3,2)))</f>
        <v>2</v>
      </c>
      <c r="Z4" s="19" t="e">
        <f aca="true" t="shared" si="2" ref="Z4:Z30">COUNTIF($C4:$L4,"+")/(COUNTIF($C4:$L4,"+")+COUNTIF($C4:$L4,"-")+COUNTIF($C4:$L4,"0"))</f>
        <v>#DIV/0!</v>
      </c>
      <c r="AA4" s="19" t="e">
        <f aca="true" t="shared" si="3" ref="AA4:AA30">COUNTIF($M4:$R4,"+")/(COUNTIF($M4:$R4,"+")+COUNTIF($M4:$R4,"-")+COUNTIF($M4:$R4,"0"))</f>
        <v>#DIV/0!</v>
      </c>
      <c r="AB4" s="19" t="e">
        <f aca="true" t="shared" si="4" ref="AB4:AB30">AVERAGE(Z4:AA4)</f>
        <v>#DIV/0!</v>
      </c>
      <c r="AC4" s="20">
        <v>3</v>
      </c>
    </row>
    <row r="5" spans="1:29" ht="15.75">
      <c r="A5" s="1">
        <v>2</v>
      </c>
      <c r="B5" s="38" t="s">
        <v>88</v>
      </c>
      <c r="C5" s="3" t="s">
        <v>158</v>
      </c>
      <c r="D5" s="3" t="s">
        <v>158</v>
      </c>
      <c r="E5" s="3" t="s">
        <v>158</v>
      </c>
      <c r="F5" s="3" t="s">
        <v>158</v>
      </c>
      <c r="G5" s="3" t="s">
        <v>159</v>
      </c>
      <c r="H5" s="3" t="s">
        <v>158</v>
      </c>
      <c r="I5" s="3" t="s">
        <v>158</v>
      </c>
      <c r="J5" s="3" t="s">
        <v>158</v>
      </c>
      <c r="K5" s="3" t="s">
        <v>158</v>
      </c>
      <c r="L5" s="3"/>
      <c r="M5" s="4" t="s">
        <v>158</v>
      </c>
      <c r="N5" s="4" t="s">
        <v>158</v>
      </c>
      <c r="O5" s="4" t="s">
        <v>159</v>
      </c>
      <c r="P5" s="4" t="s">
        <v>158</v>
      </c>
      <c r="Q5" s="4"/>
      <c r="R5" s="4"/>
      <c r="S5" s="35"/>
      <c r="T5" s="35"/>
      <c r="U5" s="35"/>
      <c r="V5" s="35"/>
      <c r="W5" s="35"/>
      <c r="X5" s="5">
        <f t="shared" si="0"/>
        <v>0.5238095238095238</v>
      </c>
      <c r="Y5" s="1">
        <f t="shared" si="1"/>
        <v>3</v>
      </c>
      <c r="Z5" s="19">
        <f t="shared" si="2"/>
        <v>0.8888888888888888</v>
      </c>
      <c r="AA5" s="19">
        <f t="shared" si="3"/>
        <v>0.75</v>
      </c>
      <c r="AB5" s="19">
        <f t="shared" si="4"/>
        <v>0.8194444444444444</v>
      </c>
      <c r="AC5" s="20">
        <v>4</v>
      </c>
    </row>
    <row r="6" spans="1:29" ht="31.5">
      <c r="A6" s="1">
        <v>3</v>
      </c>
      <c r="B6" s="38" t="s">
        <v>89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159</v>
      </c>
      <c r="H6" s="3" t="s">
        <v>159</v>
      </c>
      <c r="I6" s="3" t="s">
        <v>158</v>
      </c>
      <c r="J6" s="3" t="s">
        <v>158</v>
      </c>
      <c r="K6" s="3" t="s">
        <v>158</v>
      </c>
      <c r="L6" s="3"/>
      <c r="M6" s="4" t="s">
        <v>159</v>
      </c>
      <c r="N6" s="4" t="s">
        <v>158</v>
      </c>
      <c r="O6" s="4" t="s">
        <v>159</v>
      </c>
      <c r="P6" s="4" t="s">
        <v>159</v>
      </c>
      <c r="Q6" s="4"/>
      <c r="R6" s="4"/>
      <c r="S6" s="35"/>
      <c r="T6" s="35"/>
      <c r="U6" s="35"/>
      <c r="V6" s="35"/>
      <c r="W6" s="35"/>
      <c r="X6" s="5">
        <f t="shared" si="0"/>
        <v>0.38095238095238093</v>
      </c>
      <c r="Y6" s="1">
        <f t="shared" si="1"/>
        <v>2</v>
      </c>
      <c r="Z6" s="19">
        <f t="shared" si="2"/>
        <v>0.7777777777777778</v>
      </c>
      <c r="AA6" s="19">
        <f t="shared" si="3"/>
        <v>0.25</v>
      </c>
      <c r="AB6" s="19">
        <f t="shared" si="4"/>
        <v>0.5138888888888888</v>
      </c>
      <c r="AC6" s="20">
        <v>4</v>
      </c>
    </row>
    <row r="7" spans="1:29" ht="12.75">
      <c r="A7" s="1">
        <v>4</v>
      </c>
      <c r="B7" s="37" t="s">
        <v>99</v>
      </c>
      <c r="C7" s="3" t="s">
        <v>159</v>
      </c>
      <c r="D7" s="3" t="s">
        <v>159</v>
      </c>
      <c r="E7" s="3" t="s">
        <v>158</v>
      </c>
      <c r="F7" s="3" t="s">
        <v>158</v>
      </c>
      <c r="G7" s="3" t="s">
        <v>158</v>
      </c>
      <c r="H7" s="3" t="s">
        <v>158</v>
      </c>
      <c r="I7" s="3" t="s">
        <v>159</v>
      </c>
      <c r="J7" s="3" t="s">
        <v>158</v>
      </c>
      <c r="K7" s="3" t="s">
        <v>159</v>
      </c>
      <c r="L7" s="3"/>
      <c r="M7" s="4" t="s">
        <v>158</v>
      </c>
      <c r="N7" s="4" t="s">
        <v>159</v>
      </c>
      <c r="O7" s="4" t="s">
        <v>158</v>
      </c>
      <c r="P7" s="4" t="s">
        <v>158</v>
      </c>
      <c r="Q7" s="4"/>
      <c r="R7" s="4"/>
      <c r="S7" s="35"/>
      <c r="T7" s="35"/>
      <c r="U7" s="35"/>
      <c r="V7" s="35"/>
      <c r="W7" s="35"/>
      <c r="X7" s="5">
        <f t="shared" si="0"/>
        <v>0.38095238095238093</v>
      </c>
      <c r="Y7" s="1">
        <f t="shared" si="1"/>
        <v>2</v>
      </c>
      <c r="Z7" s="19">
        <f t="shared" si="2"/>
        <v>0.5555555555555556</v>
      </c>
      <c r="AA7" s="19">
        <f t="shared" si="3"/>
        <v>0.75</v>
      </c>
      <c r="AB7" s="19">
        <f t="shared" si="4"/>
        <v>0.6527777777777778</v>
      </c>
      <c r="AC7" s="20">
        <v>4</v>
      </c>
    </row>
    <row r="8" spans="1:29" ht="15.75">
      <c r="A8" s="1">
        <v>5</v>
      </c>
      <c r="B8" s="38" t="s">
        <v>100</v>
      </c>
      <c r="C8" s="3" t="s">
        <v>158</v>
      </c>
      <c r="D8" s="3" t="s">
        <v>158</v>
      </c>
      <c r="E8" s="3" t="s">
        <v>158</v>
      </c>
      <c r="F8" s="3" t="s">
        <v>158</v>
      </c>
      <c r="G8" s="3" t="s">
        <v>158</v>
      </c>
      <c r="H8" s="3" t="s">
        <v>158</v>
      </c>
      <c r="I8" s="3" t="s">
        <v>158</v>
      </c>
      <c r="J8" s="3" t="s">
        <v>158</v>
      </c>
      <c r="K8" s="3" t="s">
        <v>158</v>
      </c>
      <c r="L8" s="3"/>
      <c r="M8" s="4" t="s">
        <v>158</v>
      </c>
      <c r="N8" s="4" t="s">
        <v>158</v>
      </c>
      <c r="O8" s="4" t="s">
        <v>158</v>
      </c>
      <c r="P8" s="4" t="s">
        <v>158</v>
      </c>
      <c r="Q8" s="4"/>
      <c r="R8" s="4"/>
      <c r="S8" s="35"/>
      <c r="T8" s="35"/>
      <c r="U8" s="35"/>
      <c r="V8" s="35"/>
      <c r="W8" s="35"/>
      <c r="X8" s="5">
        <f t="shared" si="0"/>
        <v>0.6190476190476191</v>
      </c>
      <c r="Y8" s="1">
        <f t="shared" si="1"/>
        <v>3</v>
      </c>
      <c r="Z8" s="19">
        <f t="shared" si="2"/>
        <v>1</v>
      </c>
      <c r="AA8" s="19">
        <f t="shared" si="3"/>
        <v>1</v>
      </c>
      <c r="AB8" s="19">
        <f t="shared" si="4"/>
        <v>1</v>
      </c>
      <c r="AC8" s="20">
        <v>5</v>
      </c>
    </row>
    <row r="9" spans="1:29" ht="31.5">
      <c r="A9" s="1">
        <v>6</v>
      </c>
      <c r="B9" s="38" t="s">
        <v>101</v>
      </c>
      <c r="C9" s="3" t="s">
        <v>158</v>
      </c>
      <c r="D9" s="3" t="s">
        <v>159</v>
      </c>
      <c r="E9" s="3" t="s">
        <v>159</v>
      </c>
      <c r="F9" s="3" t="s">
        <v>158</v>
      </c>
      <c r="G9" s="3" t="s">
        <v>158</v>
      </c>
      <c r="H9" s="3" t="s">
        <v>158</v>
      </c>
      <c r="I9" s="3" t="s">
        <v>158</v>
      </c>
      <c r="J9" s="3" t="s">
        <v>158</v>
      </c>
      <c r="K9" s="3" t="s">
        <v>158</v>
      </c>
      <c r="L9" s="3"/>
      <c r="M9" s="4" t="s">
        <v>158</v>
      </c>
      <c r="N9" s="4" t="s">
        <v>158</v>
      </c>
      <c r="O9" s="4" t="s">
        <v>158</v>
      </c>
      <c r="P9" s="4" t="s">
        <v>158</v>
      </c>
      <c r="Q9" s="4"/>
      <c r="R9" s="4"/>
      <c r="S9" s="35"/>
      <c r="T9" s="35"/>
      <c r="U9" s="35"/>
      <c r="V9" s="35"/>
      <c r="W9" s="35"/>
      <c r="X9" s="5">
        <f t="shared" si="0"/>
        <v>0.5238095238095238</v>
      </c>
      <c r="Y9" s="1">
        <f t="shared" si="1"/>
        <v>3</v>
      </c>
      <c r="Z9" s="19">
        <f t="shared" si="2"/>
        <v>0.7777777777777778</v>
      </c>
      <c r="AA9" s="19">
        <f t="shared" si="3"/>
        <v>1</v>
      </c>
      <c r="AB9" s="19">
        <f t="shared" si="4"/>
        <v>0.8888888888888888</v>
      </c>
      <c r="AC9" s="20">
        <v>4</v>
      </c>
    </row>
    <row r="10" spans="1:29" ht="15.75">
      <c r="A10" s="1">
        <v>7</v>
      </c>
      <c r="B10" s="38" t="s">
        <v>103</v>
      </c>
      <c r="C10" s="3" t="s">
        <v>158</v>
      </c>
      <c r="D10" s="3" t="s">
        <v>158</v>
      </c>
      <c r="E10" s="3" t="s">
        <v>159</v>
      </c>
      <c r="F10" s="3" t="s">
        <v>158</v>
      </c>
      <c r="G10" s="3" t="s">
        <v>159</v>
      </c>
      <c r="H10" s="3" t="s">
        <v>158</v>
      </c>
      <c r="I10" s="3" t="s">
        <v>158</v>
      </c>
      <c r="J10" s="3" t="s">
        <v>158</v>
      </c>
      <c r="K10" s="3" t="s">
        <v>158</v>
      </c>
      <c r="L10" s="3"/>
      <c r="M10" s="4" t="s">
        <v>158</v>
      </c>
      <c r="N10" s="4" t="s">
        <v>158</v>
      </c>
      <c r="O10" s="4" t="s">
        <v>158</v>
      </c>
      <c r="P10" s="4" t="s">
        <v>158</v>
      </c>
      <c r="Q10" s="4"/>
      <c r="R10" s="4"/>
      <c r="S10" s="35"/>
      <c r="T10" s="35"/>
      <c r="U10" s="35"/>
      <c r="V10" s="35"/>
      <c r="W10" s="35"/>
      <c r="X10" s="5">
        <f t="shared" si="0"/>
        <v>0.5238095238095238</v>
      </c>
      <c r="Y10" s="1">
        <f t="shared" si="1"/>
        <v>3</v>
      </c>
      <c r="Z10" s="19">
        <f t="shared" si="2"/>
        <v>0.7777777777777778</v>
      </c>
      <c r="AA10" s="19">
        <f t="shared" si="3"/>
        <v>1</v>
      </c>
      <c r="AB10" s="19">
        <f t="shared" si="4"/>
        <v>0.8888888888888888</v>
      </c>
      <c r="AC10" s="20">
        <v>5</v>
      </c>
    </row>
    <row r="11" spans="1:29" ht="15.75">
      <c r="A11" s="1">
        <v>8</v>
      </c>
      <c r="B11" s="38" t="s">
        <v>104</v>
      </c>
      <c r="C11" s="3" t="s">
        <v>158</v>
      </c>
      <c r="D11" s="3" t="s">
        <v>158</v>
      </c>
      <c r="E11" s="3" t="s">
        <v>158</v>
      </c>
      <c r="F11" s="3" t="s">
        <v>158</v>
      </c>
      <c r="G11" s="3" t="s">
        <v>159</v>
      </c>
      <c r="H11" s="3" t="s">
        <v>158</v>
      </c>
      <c r="I11" s="3" t="s">
        <v>158</v>
      </c>
      <c r="J11" s="3" t="s">
        <v>158</v>
      </c>
      <c r="K11" s="3" t="s">
        <v>158</v>
      </c>
      <c r="L11" s="3"/>
      <c r="M11" s="4" t="s">
        <v>158</v>
      </c>
      <c r="N11" s="4" t="s">
        <v>158</v>
      </c>
      <c r="O11" s="4" t="s">
        <v>158</v>
      </c>
      <c r="P11" s="4" t="s">
        <v>158</v>
      </c>
      <c r="Q11" s="4"/>
      <c r="R11" s="4"/>
      <c r="S11" s="35"/>
      <c r="T11" s="35"/>
      <c r="U11" s="35"/>
      <c r="V11" s="35"/>
      <c r="W11" s="35"/>
      <c r="X11" s="5">
        <f t="shared" si="0"/>
        <v>0.5714285714285714</v>
      </c>
      <c r="Y11" s="1">
        <f t="shared" si="1"/>
        <v>3</v>
      </c>
      <c r="Z11" s="19">
        <f t="shared" si="2"/>
        <v>0.8888888888888888</v>
      </c>
      <c r="AA11" s="19">
        <f t="shared" si="3"/>
        <v>1</v>
      </c>
      <c r="AB11" s="19">
        <f t="shared" si="4"/>
        <v>0.9444444444444444</v>
      </c>
      <c r="AC11" s="20">
        <v>5</v>
      </c>
    </row>
    <row r="12" spans="1:29" ht="15.75">
      <c r="A12" s="1">
        <v>9</v>
      </c>
      <c r="B12" s="38" t="s">
        <v>105</v>
      </c>
      <c r="C12" s="3" t="s">
        <v>158</v>
      </c>
      <c r="D12" s="3" t="s">
        <v>158</v>
      </c>
      <c r="E12" s="3" t="s">
        <v>158</v>
      </c>
      <c r="F12" s="3" t="s">
        <v>158</v>
      </c>
      <c r="G12" s="3" t="s">
        <v>158</v>
      </c>
      <c r="H12" s="3" t="s">
        <v>158</v>
      </c>
      <c r="I12" s="3" t="s">
        <v>158</v>
      </c>
      <c r="J12" s="3" t="s">
        <v>158</v>
      </c>
      <c r="K12" s="3" t="s">
        <v>158</v>
      </c>
      <c r="L12" s="3"/>
      <c r="M12" s="4" t="s">
        <v>158</v>
      </c>
      <c r="N12" s="4" t="s">
        <v>158</v>
      </c>
      <c r="O12" s="4" t="s">
        <v>158</v>
      </c>
      <c r="P12" s="4" t="s">
        <v>158</v>
      </c>
      <c r="Q12" s="4"/>
      <c r="R12" s="4"/>
      <c r="S12" s="35"/>
      <c r="T12" s="35"/>
      <c r="U12" s="35"/>
      <c r="V12" s="35"/>
      <c r="W12" s="35"/>
      <c r="X12" s="5">
        <f t="shared" si="0"/>
        <v>0.6190476190476191</v>
      </c>
      <c r="Y12" s="1">
        <f t="shared" si="1"/>
        <v>3</v>
      </c>
      <c r="Z12" s="19">
        <f t="shared" si="2"/>
        <v>1</v>
      </c>
      <c r="AA12" s="19">
        <f t="shared" si="3"/>
        <v>1</v>
      </c>
      <c r="AB12" s="19">
        <f t="shared" si="4"/>
        <v>1</v>
      </c>
      <c r="AC12" s="20">
        <v>5</v>
      </c>
    </row>
    <row r="13" spans="1:29" ht="31.5">
      <c r="A13" s="1">
        <v>10</v>
      </c>
      <c r="B13" s="38" t="s">
        <v>107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158</v>
      </c>
      <c r="H13" s="3" t="s">
        <v>158</v>
      </c>
      <c r="I13" s="3" t="s">
        <v>158</v>
      </c>
      <c r="J13" s="3" t="s">
        <v>158</v>
      </c>
      <c r="K13" s="3" t="s">
        <v>158</v>
      </c>
      <c r="L13" s="3"/>
      <c r="M13" s="4" t="s">
        <v>158</v>
      </c>
      <c r="N13" s="4" t="s">
        <v>158</v>
      </c>
      <c r="O13" s="4" t="s">
        <v>158</v>
      </c>
      <c r="P13" s="4" t="s">
        <v>159</v>
      </c>
      <c r="Q13" s="4"/>
      <c r="R13" s="4"/>
      <c r="S13" s="35"/>
      <c r="T13" s="35"/>
      <c r="U13" s="35"/>
      <c r="V13" s="35"/>
      <c r="W13" s="35"/>
      <c r="X13" s="5">
        <f t="shared" si="0"/>
        <v>0.5714285714285714</v>
      </c>
      <c r="Y13" s="1">
        <f t="shared" si="1"/>
        <v>3</v>
      </c>
      <c r="Z13" s="19">
        <f t="shared" si="2"/>
        <v>1</v>
      </c>
      <c r="AA13" s="19">
        <f t="shared" si="3"/>
        <v>0.75</v>
      </c>
      <c r="AB13" s="19">
        <f t="shared" si="4"/>
        <v>0.875</v>
      </c>
      <c r="AC13" s="20">
        <v>5</v>
      </c>
    </row>
    <row r="14" spans="1:29" ht="15.75">
      <c r="A14" s="1">
        <v>11</v>
      </c>
      <c r="B14" s="38" t="s">
        <v>108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  <c r="H14" s="3" t="s">
        <v>158</v>
      </c>
      <c r="I14" s="3" t="s">
        <v>158</v>
      </c>
      <c r="J14" s="3" t="s">
        <v>158</v>
      </c>
      <c r="K14" s="3" t="s">
        <v>158</v>
      </c>
      <c r="L14" s="3"/>
      <c r="M14" s="4" t="s">
        <v>158</v>
      </c>
      <c r="N14" s="4" t="s">
        <v>158</v>
      </c>
      <c r="O14" s="4" t="s">
        <v>158</v>
      </c>
      <c r="P14" s="4" t="s">
        <v>158</v>
      </c>
      <c r="Q14" s="4"/>
      <c r="R14" s="4"/>
      <c r="S14" s="35"/>
      <c r="T14" s="35"/>
      <c r="U14" s="35"/>
      <c r="V14" s="35"/>
      <c r="W14" s="35"/>
      <c r="X14" s="5">
        <f t="shared" si="0"/>
        <v>0.6190476190476191</v>
      </c>
      <c r="Y14" s="1">
        <f t="shared" si="1"/>
        <v>3</v>
      </c>
      <c r="Z14" s="19">
        <f t="shared" si="2"/>
        <v>1</v>
      </c>
      <c r="AA14" s="19">
        <f t="shared" si="3"/>
        <v>1</v>
      </c>
      <c r="AB14" s="19">
        <f t="shared" si="4"/>
        <v>1</v>
      </c>
      <c r="AC14" s="20">
        <v>5</v>
      </c>
    </row>
    <row r="15" spans="1:29" ht="15.75">
      <c r="A15" s="1">
        <v>12</v>
      </c>
      <c r="B15" s="38" t="s">
        <v>109</v>
      </c>
      <c r="C15" s="3" t="s">
        <v>158</v>
      </c>
      <c r="D15" s="3" t="s">
        <v>158</v>
      </c>
      <c r="E15" s="3" t="s">
        <v>158</v>
      </c>
      <c r="F15" s="3" t="s">
        <v>158</v>
      </c>
      <c r="G15" s="3" t="s">
        <v>159</v>
      </c>
      <c r="H15" s="3" t="s">
        <v>158</v>
      </c>
      <c r="I15" s="3" t="s">
        <v>158</v>
      </c>
      <c r="J15" s="3" t="s">
        <v>158</v>
      </c>
      <c r="K15" s="3" t="s">
        <v>158</v>
      </c>
      <c r="L15" s="3"/>
      <c r="M15" s="4" t="s">
        <v>158</v>
      </c>
      <c r="N15" s="4" t="s">
        <v>158</v>
      </c>
      <c r="O15" s="4" t="s">
        <v>158</v>
      </c>
      <c r="P15" s="4" t="s">
        <v>158</v>
      </c>
      <c r="Q15" s="4"/>
      <c r="R15" s="4"/>
      <c r="S15" s="35"/>
      <c r="T15" s="35"/>
      <c r="U15" s="35"/>
      <c r="V15" s="35"/>
      <c r="W15" s="35"/>
      <c r="X15" s="5">
        <f t="shared" si="0"/>
        <v>0.5714285714285714</v>
      </c>
      <c r="Y15" s="1">
        <f t="shared" si="1"/>
        <v>3</v>
      </c>
      <c r="Z15" s="19">
        <f t="shared" si="2"/>
        <v>0.8888888888888888</v>
      </c>
      <c r="AA15" s="19">
        <f t="shared" si="3"/>
        <v>1</v>
      </c>
      <c r="AB15" s="19">
        <f t="shared" si="4"/>
        <v>0.9444444444444444</v>
      </c>
      <c r="AC15" s="20">
        <v>5</v>
      </c>
    </row>
    <row r="16" spans="1:29" ht="15.75">
      <c r="A16" s="1">
        <v>13</v>
      </c>
      <c r="B16" s="38" t="s">
        <v>110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6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20"/>
    </row>
    <row r="17" spans="1:29" ht="31.5">
      <c r="A17" s="1">
        <v>14</v>
      </c>
      <c r="B17" s="38" t="s">
        <v>111</v>
      </c>
      <c r="C17" s="3" t="s">
        <v>158</v>
      </c>
      <c r="D17" s="3" t="s">
        <v>158</v>
      </c>
      <c r="E17" s="3" t="s">
        <v>158</v>
      </c>
      <c r="F17" s="3" t="s">
        <v>158</v>
      </c>
      <c r="G17" s="3" t="s">
        <v>158</v>
      </c>
      <c r="H17" s="3" t="s">
        <v>158</v>
      </c>
      <c r="I17" s="3" t="s">
        <v>158</v>
      </c>
      <c r="J17" s="3" t="s">
        <v>158</v>
      </c>
      <c r="K17" s="3" t="s">
        <v>158</v>
      </c>
      <c r="L17" s="3"/>
      <c r="M17" s="4" t="s">
        <v>158</v>
      </c>
      <c r="N17" s="4" t="s">
        <v>158</v>
      </c>
      <c r="O17" s="4" t="s">
        <v>158</v>
      </c>
      <c r="P17" s="4" t="s">
        <v>158</v>
      </c>
      <c r="Q17" s="4"/>
      <c r="R17" s="4"/>
      <c r="S17" s="35"/>
      <c r="T17" s="35"/>
      <c r="U17" s="35"/>
      <c r="V17" s="35"/>
      <c r="W17" s="35"/>
      <c r="X17" s="5">
        <f t="shared" si="0"/>
        <v>0.6190476190476191</v>
      </c>
      <c r="Y17" s="1">
        <f t="shared" si="1"/>
        <v>3</v>
      </c>
      <c r="Z17" s="19">
        <f t="shared" si="2"/>
        <v>1</v>
      </c>
      <c r="AA17" s="19">
        <f t="shared" si="3"/>
        <v>1</v>
      </c>
      <c r="AB17" s="19">
        <f t="shared" si="4"/>
        <v>1</v>
      </c>
      <c r="AC17" s="20">
        <v>5</v>
      </c>
    </row>
    <row r="18" spans="1:29" ht="31.5">
      <c r="A18" s="1">
        <v>15</v>
      </c>
      <c r="B18" s="38" t="s">
        <v>112</v>
      </c>
      <c r="C18" s="3" t="s">
        <v>158</v>
      </c>
      <c r="D18" s="3" t="s">
        <v>159</v>
      </c>
      <c r="E18" s="3" t="s">
        <v>158</v>
      </c>
      <c r="F18" s="3" t="s">
        <v>158</v>
      </c>
      <c r="G18" s="3" t="s">
        <v>158</v>
      </c>
      <c r="H18" s="3" t="s">
        <v>158</v>
      </c>
      <c r="I18" s="3" t="s">
        <v>158</v>
      </c>
      <c r="J18" s="3" t="s">
        <v>158</v>
      </c>
      <c r="K18" s="3" t="s">
        <v>158</v>
      </c>
      <c r="L18" s="3"/>
      <c r="M18" s="4" t="s">
        <v>158</v>
      </c>
      <c r="N18" s="4" t="s">
        <v>158</v>
      </c>
      <c r="O18" s="4" t="s">
        <v>159</v>
      </c>
      <c r="P18" s="4" t="s">
        <v>158</v>
      </c>
      <c r="Q18" s="4"/>
      <c r="R18" s="4"/>
      <c r="S18" s="35"/>
      <c r="T18" s="35"/>
      <c r="U18" s="35"/>
      <c r="V18" s="35"/>
      <c r="W18" s="35"/>
      <c r="X18" s="5">
        <f t="shared" si="0"/>
        <v>0.5238095238095238</v>
      </c>
      <c r="Y18" s="1">
        <f t="shared" si="1"/>
        <v>3</v>
      </c>
      <c r="Z18" s="19">
        <f t="shared" si="2"/>
        <v>0.8888888888888888</v>
      </c>
      <c r="AA18" s="19">
        <f t="shared" si="3"/>
        <v>0.75</v>
      </c>
      <c r="AB18" s="19">
        <f t="shared" si="4"/>
        <v>0.8194444444444444</v>
      </c>
      <c r="AC18" s="20">
        <v>4</v>
      </c>
    </row>
    <row r="19" spans="1:29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>COUNTIF(C28:W28,"+")/21</f>
        <v>0</v>
      </c>
      <c r="Y28" s="1">
        <f>IF(X28&gt;=80%,5,IF(X28&gt;=65,4,IF(X28&gt;=50%,3,2)))</f>
        <v>2</v>
      </c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9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/>
      <c r="Y29" s="1"/>
      <c r="Z29" s="19" t="e">
        <f t="shared" si="2"/>
        <v>#DIV/0!</v>
      </c>
      <c r="AA29" s="19" t="e">
        <f t="shared" si="3"/>
        <v>#DIV/0!</v>
      </c>
      <c r="AB29" s="19" t="e">
        <f t="shared" si="4"/>
        <v>#DIV/0!</v>
      </c>
      <c r="AC29" s="20"/>
    </row>
    <row r="30" spans="1:29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>COUNTIF(C30:W30,"+")/21</f>
        <v>0</v>
      </c>
      <c r="Y30" s="1">
        <f>IF(X30&gt;=80%,5,IF(X30&gt;=65,4,IF(X30&gt;=50%,3,2)))</f>
        <v>2</v>
      </c>
      <c r="Z30" s="19" t="e">
        <f t="shared" si="2"/>
        <v>#DIV/0!</v>
      </c>
      <c r="AA30" s="19" t="e">
        <f t="shared" si="3"/>
        <v>#DIV/0!</v>
      </c>
      <c r="AB30" s="19" t="e">
        <f t="shared" si="4"/>
        <v>#DIV/0!</v>
      </c>
      <c r="AC30" s="20"/>
    </row>
    <row r="31" spans="1:23" ht="12.75">
      <c r="A31" s="1"/>
      <c r="B31" s="26" t="s">
        <v>23</v>
      </c>
      <c r="C31" s="7">
        <f aca="true" t="shared" si="5" ref="C31:W31">COUNTIF(C4:C30,"-")</f>
        <v>1</v>
      </c>
      <c r="D31" s="7">
        <f t="shared" si="5"/>
        <v>3</v>
      </c>
      <c r="E31" s="7">
        <f t="shared" si="5"/>
        <v>2</v>
      </c>
      <c r="F31" s="7">
        <f t="shared" si="5"/>
        <v>0</v>
      </c>
      <c r="G31" s="7">
        <f t="shared" si="5"/>
        <v>5</v>
      </c>
      <c r="H31" s="7">
        <f t="shared" si="5"/>
        <v>1</v>
      </c>
      <c r="I31" s="7">
        <f t="shared" si="5"/>
        <v>1</v>
      </c>
      <c r="J31" s="7">
        <f t="shared" si="5"/>
        <v>0</v>
      </c>
      <c r="K31" s="7">
        <f t="shared" si="5"/>
        <v>1</v>
      </c>
      <c r="L31" s="7">
        <f t="shared" si="5"/>
        <v>0</v>
      </c>
      <c r="M31" s="7">
        <f t="shared" si="5"/>
        <v>1</v>
      </c>
      <c r="N31" s="7">
        <f t="shared" si="5"/>
        <v>1</v>
      </c>
      <c r="O31" s="7">
        <f t="shared" si="5"/>
        <v>3</v>
      </c>
      <c r="P31" s="7">
        <f t="shared" si="5"/>
        <v>2</v>
      </c>
      <c r="Q31" s="7">
        <f t="shared" si="5"/>
        <v>0</v>
      </c>
      <c r="R31" s="7">
        <f t="shared" si="5"/>
        <v>0</v>
      </c>
      <c r="S31" s="7">
        <f t="shared" si="5"/>
        <v>0</v>
      </c>
      <c r="T31" s="7">
        <f t="shared" si="5"/>
        <v>0</v>
      </c>
      <c r="U31" s="7">
        <f t="shared" si="5"/>
        <v>0</v>
      </c>
      <c r="V31" s="7">
        <f t="shared" si="5"/>
        <v>0</v>
      </c>
      <c r="W31" s="7">
        <f t="shared" si="5"/>
        <v>0</v>
      </c>
    </row>
    <row r="32" spans="2:23" ht="12.75">
      <c r="B32" s="26" t="s">
        <v>24</v>
      </c>
      <c r="C32" s="7">
        <f aca="true" t="shared" si="6" ref="C32:W32">COUNTIF(C4:C30,"+")</f>
        <v>12</v>
      </c>
      <c r="D32" s="7">
        <f t="shared" si="6"/>
        <v>10</v>
      </c>
      <c r="E32" s="7">
        <f t="shared" si="6"/>
        <v>11</v>
      </c>
      <c r="F32" s="7">
        <f t="shared" si="6"/>
        <v>13</v>
      </c>
      <c r="G32" s="7">
        <f t="shared" si="6"/>
        <v>8</v>
      </c>
      <c r="H32" s="7">
        <f t="shared" si="6"/>
        <v>12</v>
      </c>
      <c r="I32" s="7">
        <f t="shared" si="6"/>
        <v>12</v>
      </c>
      <c r="J32" s="7">
        <f t="shared" si="6"/>
        <v>13</v>
      </c>
      <c r="K32" s="7">
        <f t="shared" si="6"/>
        <v>12</v>
      </c>
      <c r="L32" s="7">
        <f t="shared" si="6"/>
        <v>0</v>
      </c>
      <c r="M32" s="7">
        <f t="shared" si="6"/>
        <v>12</v>
      </c>
      <c r="N32" s="7">
        <f t="shared" si="6"/>
        <v>12</v>
      </c>
      <c r="O32" s="7">
        <f t="shared" si="6"/>
        <v>10</v>
      </c>
      <c r="P32" s="7">
        <f t="shared" si="6"/>
        <v>11</v>
      </c>
      <c r="Q32" s="7">
        <f t="shared" si="6"/>
        <v>0</v>
      </c>
      <c r="R32" s="7">
        <f t="shared" si="6"/>
        <v>0</v>
      </c>
      <c r="S32" s="7">
        <f t="shared" si="6"/>
        <v>0</v>
      </c>
      <c r="T32" s="7">
        <f t="shared" si="6"/>
        <v>0</v>
      </c>
      <c r="U32" s="7">
        <f t="shared" si="6"/>
        <v>0</v>
      </c>
      <c r="V32" s="7">
        <f t="shared" si="6"/>
        <v>0</v>
      </c>
      <c r="W32" s="7">
        <f t="shared" si="6"/>
        <v>0</v>
      </c>
    </row>
    <row r="33" spans="2:25" ht="12.75">
      <c r="B33" s="26" t="s">
        <v>19</v>
      </c>
      <c r="C33" s="8">
        <f aca="true" t="shared" si="7" ref="C33:Y33">C32/$C$36</f>
        <v>0.8571428571428571</v>
      </c>
      <c r="D33" s="8">
        <f t="shared" si="7"/>
        <v>0.7142857142857143</v>
      </c>
      <c r="E33" s="8">
        <f t="shared" si="7"/>
        <v>0.7857142857142857</v>
      </c>
      <c r="F33" s="8">
        <f t="shared" si="7"/>
        <v>0.9285714285714286</v>
      </c>
      <c r="G33" s="8">
        <f t="shared" si="7"/>
        <v>0.5714285714285714</v>
      </c>
      <c r="H33" s="8">
        <f t="shared" si="7"/>
        <v>0.8571428571428571</v>
      </c>
      <c r="I33" s="8">
        <f t="shared" si="7"/>
        <v>0.8571428571428571</v>
      </c>
      <c r="J33" s="8">
        <f t="shared" si="7"/>
        <v>0.9285714285714286</v>
      </c>
      <c r="K33" s="8">
        <f t="shared" si="7"/>
        <v>0.8571428571428571</v>
      </c>
      <c r="L33" s="8">
        <f t="shared" si="7"/>
        <v>0</v>
      </c>
      <c r="M33" s="8">
        <f t="shared" si="7"/>
        <v>0.8571428571428571</v>
      </c>
      <c r="N33" s="8">
        <f t="shared" si="7"/>
        <v>0.8571428571428571</v>
      </c>
      <c r="O33" s="8">
        <f t="shared" si="7"/>
        <v>0.7142857142857143</v>
      </c>
      <c r="P33" s="8">
        <f t="shared" si="7"/>
        <v>0.7857142857142857</v>
      </c>
      <c r="Q33" s="8">
        <f t="shared" si="7"/>
        <v>0</v>
      </c>
      <c r="R33" s="8">
        <f t="shared" si="7"/>
        <v>0</v>
      </c>
      <c r="S33" s="8">
        <f t="shared" si="7"/>
        <v>0</v>
      </c>
      <c r="T33" s="8">
        <f t="shared" si="7"/>
        <v>0</v>
      </c>
      <c r="U33" s="8">
        <f t="shared" si="7"/>
        <v>0</v>
      </c>
      <c r="V33" s="8">
        <f t="shared" si="7"/>
        <v>0</v>
      </c>
      <c r="W33" s="8">
        <f t="shared" si="7"/>
        <v>0</v>
      </c>
      <c r="X33" s="8">
        <f t="shared" si="7"/>
        <v>0</v>
      </c>
      <c r="Y33" s="8">
        <f t="shared" si="7"/>
        <v>0</v>
      </c>
    </row>
    <row r="34" spans="2:23" ht="12.75">
      <c r="B34" s="26" t="s">
        <v>25</v>
      </c>
      <c r="C34" s="7">
        <f aca="true" t="shared" si="8" ref="C34:Q34">COUNTIF(C4:C30,0)</f>
        <v>0</v>
      </c>
      <c r="D34" s="7">
        <f t="shared" si="8"/>
        <v>0</v>
      </c>
      <c r="E34" s="7">
        <f t="shared" si="8"/>
        <v>0</v>
      </c>
      <c r="F34" s="7">
        <f t="shared" si="8"/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0</v>
      </c>
      <c r="N34" s="7">
        <f t="shared" si="8"/>
        <v>0</v>
      </c>
      <c r="O34" s="7">
        <f t="shared" si="8"/>
        <v>0</v>
      </c>
      <c r="P34" s="7">
        <f t="shared" si="8"/>
        <v>0</v>
      </c>
      <c r="Q34" s="7">
        <f t="shared" si="8"/>
        <v>0</v>
      </c>
      <c r="R34" s="7"/>
      <c r="S34" s="7">
        <f>COUNTIF(S4:S30,0)</f>
        <v>0</v>
      </c>
      <c r="T34" s="7">
        <f>COUNTIF(T4:T30,0)</f>
        <v>0</v>
      </c>
      <c r="U34" s="7">
        <f>COUNTIF(U4:U30,0)</f>
        <v>0</v>
      </c>
      <c r="V34" s="7">
        <f>COUNTIF(V4:V30,0)</f>
        <v>0</v>
      </c>
      <c r="W34" s="7">
        <f>COUNTIF(W4:W30,0)</f>
        <v>0</v>
      </c>
    </row>
    <row r="36" spans="2:3" ht="12.75">
      <c r="B36" s="26" t="s">
        <v>30</v>
      </c>
      <c r="C36" s="2">
        <f>COUNT(AC4:AC30)</f>
        <v>14</v>
      </c>
    </row>
    <row r="37" spans="2:6" ht="12.75">
      <c r="B37" s="26" t="s">
        <v>26</v>
      </c>
      <c r="C37" s="2">
        <f>COUNTIF($AC$4:$AC$30,5)</f>
        <v>8</v>
      </c>
      <c r="D37" s="10"/>
      <c r="E37" s="10"/>
      <c r="F37" s="10"/>
    </row>
    <row r="38" spans="2:6" ht="12.75">
      <c r="B38" s="26" t="s">
        <v>27</v>
      </c>
      <c r="C38" s="2">
        <f>COUNTIF($AC$4:$AC$30,4)</f>
        <v>5</v>
      </c>
      <c r="D38" s="9"/>
      <c r="E38" s="9"/>
      <c r="F38" s="9"/>
    </row>
    <row r="39" spans="2:7" ht="12.75">
      <c r="B39" s="26" t="s">
        <v>28</v>
      </c>
      <c r="C39" s="2">
        <f>COUNTIF($AC$4:$AC$30,3)</f>
        <v>1</v>
      </c>
      <c r="D39" s="10"/>
      <c r="E39" s="10"/>
      <c r="F39" s="10"/>
      <c r="G39" s="10"/>
    </row>
    <row r="40" spans="2:3" ht="12.75">
      <c r="B40" s="26" t="s">
        <v>29</v>
      </c>
      <c r="C40" s="2">
        <f>COUNTIF($AC$4:$AC$30,2)</f>
        <v>0</v>
      </c>
    </row>
    <row r="41" spans="2:3" ht="12.75">
      <c r="B41" s="26" t="s">
        <v>31</v>
      </c>
      <c r="C41" s="5">
        <f>(C37+C38+C39)/C36</f>
        <v>1</v>
      </c>
    </row>
    <row r="42" spans="2:3" ht="12.75">
      <c r="B42" s="26" t="s">
        <v>32</v>
      </c>
      <c r="C42" s="5">
        <f>(C37+C38)/C36</f>
        <v>0.9285714285714286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zoomScalePageLayoutView="0" workbookViewId="0" topLeftCell="A1">
      <pane xSplit="9" ySplit="8" topLeftCell="J9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B24" sqref="B24"/>
    </sheetView>
  </sheetViews>
  <sheetFormatPr defaultColWidth="9.00390625" defaultRowHeight="12.75"/>
  <cols>
    <col min="1" max="1" width="5.375" style="0" customWidth="1"/>
    <col min="2" max="2" width="26.6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165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162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4.25">
      <c r="A4" s="1">
        <v>1</v>
      </c>
      <c r="B4" s="39" t="s">
        <v>113</v>
      </c>
      <c r="C4" s="3" t="s">
        <v>158</v>
      </c>
      <c r="D4" s="3" t="s">
        <v>158</v>
      </c>
      <c r="E4" s="3" t="s">
        <v>158</v>
      </c>
      <c r="F4" s="3" t="s">
        <v>158</v>
      </c>
      <c r="G4" s="3" t="s">
        <v>159</v>
      </c>
      <c r="H4" s="3" t="s">
        <v>159</v>
      </c>
      <c r="I4" s="3" t="s">
        <v>158</v>
      </c>
      <c r="J4" s="3" t="s">
        <v>158</v>
      </c>
      <c r="K4" s="3" t="s">
        <v>158</v>
      </c>
      <c r="L4" s="3"/>
      <c r="M4" s="4" t="s">
        <v>158</v>
      </c>
      <c r="N4" s="4" t="s">
        <v>158</v>
      </c>
      <c r="O4" s="4" t="s">
        <v>158</v>
      </c>
      <c r="P4" s="4">
        <v>0</v>
      </c>
      <c r="Q4" s="4"/>
      <c r="R4" s="4"/>
      <c r="S4" s="35"/>
      <c r="T4" s="35"/>
      <c r="U4" s="35"/>
      <c r="V4" s="35"/>
      <c r="W4" s="35"/>
      <c r="X4" s="5">
        <f aca="true" t="shared" si="0" ref="X4:X21">COUNTIF(C4:W4,"+")/21</f>
        <v>0.47619047619047616</v>
      </c>
      <c r="Y4" s="1">
        <f aca="true" t="shared" si="1" ref="Y4:Y21">IF(X4&gt;=80%,5,IF(X4&gt;=65,4,IF(X4&gt;=50%,3,2)))</f>
        <v>2</v>
      </c>
      <c r="Z4" s="19">
        <f aca="true" t="shared" si="2" ref="Z4:Z30">COUNTIF($C4:$L4,"+")/(COUNTIF($C4:$L4,"+")+COUNTIF($C4:$L4,"-")+COUNTIF($C4:$L4,"0"))</f>
        <v>0.7777777777777778</v>
      </c>
      <c r="AA4" s="19">
        <f aca="true" t="shared" si="3" ref="AA4:AA30">COUNTIF($M4:$R4,"+")/(COUNTIF($M4:$R4,"+")+COUNTIF($M4:$R4,"-")+COUNTIF($M4:$R4,"0"))</f>
        <v>0.75</v>
      </c>
      <c r="AB4" s="19">
        <f aca="true" t="shared" si="4" ref="AB4:AB30">AVERAGE(Z4:AA4)</f>
        <v>0.7638888888888888</v>
      </c>
      <c r="AC4" s="20">
        <v>4</v>
      </c>
    </row>
    <row r="5" spans="1:29" ht="14.25">
      <c r="A5" s="1">
        <v>2</v>
      </c>
      <c r="B5" s="39" t="s">
        <v>117</v>
      </c>
      <c r="C5" s="3" t="s">
        <v>158</v>
      </c>
      <c r="D5" s="3" t="s">
        <v>159</v>
      </c>
      <c r="E5" s="3" t="s">
        <v>158</v>
      </c>
      <c r="F5" s="3" t="s">
        <v>158</v>
      </c>
      <c r="G5" s="3" t="s">
        <v>159</v>
      </c>
      <c r="H5" s="3" t="s">
        <v>158</v>
      </c>
      <c r="I5" s="3" t="s">
        <v>158</v>
      </c>
      <c r="J5" s="3" t="s">
        <v>158</v>
      </c>
      <c r="K5" s="3" t="s">
        <v>158</v>
      </c>
      <c r="L5" s="3"/>
      <c r="M5" s="4" t="s">
        <v>159</v>
      </c>
      <c r="N5" s="4" t="s">
        <v>158</v>
      </c>
      <c r="O5" s="4" t="s">
        <v>158</v>
      </c>
      <c r="P5" s="4" t="s">
        <v>159</v>
      </c>
      <c r="Q5" s="4"/>
      <c r="R5" s="4"/>
      <c r="S5" s="35"/>
      <c r="T5" s="35"/>
      <c r="U5" s="35"/>
      <c r="V5" s="35"/>
      <c r="W5" s="35"/>
      <c r="X5" s="5">
        <f t="shared" si="0"/>
        <v>0.42857142857142855</v>
      </c>
      <c r="Y5" s="1">
        <f t="shared" si="1"/>
        <v>2</v>
      </c>
      <c r="Z5" s="19">
        <f t="shared" si="2"/>
        <v>0.7777777777777778</v>
      </c>
      <c r="AA5" s="19">
        <f t="shared" si="3"/>
        <v>0.5</v>
      </c>
      <c r="AB5" s="19">
        <f t="shared" si="4"/>
        <v>0.6388888888888888</v>
      </c>
      <c r="AC5" s="20">
        <v>4</v>
      </c>
    </row>
    <row r="6" spans="1:29" ht="14.25">
      <c r="A6" s="1">
        <v>3</v>
      </c>
      <c r="B6" s="39" t="s">
        <v>118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158</v>
      </c>
      <c r="H6" s="3" t="s">
        <v>158</v>
      </c>
      <c r="I6" s="3" t="s">
        <v>158</v>
      </c>
      <c r="J6" s="3" t="s">
        <v>158</v>
      </c>
      <c r="K6" s="3" t="s">
        <v>158</v>
      </c>
      <c r="L6" s="3"/>
      <c r="M6" s="4" t="s">
        <v>158</v>
      </c>
      <c r="N6" s="4" t="s">
        <v>158</v>
      </c>
      <c r="O6" s="4">
        <v>0</v>
      </c>
      <c r="P6" s="4">
        <v>0</v>
      </c>
      <c r="Q6" s="4"/>
      <c r="R6" s="4"/>
      <c r="S6" s="35"/>
      <c r="T6" s="35"/>
      <c r="U6" s="35"/>
      <c r="V6" s="35"/>
      <c r="W6" s="35"/>
      <c r="X6" s="5">
        <f t="shared" si="0"/>
        <v>0.5238095238095238</v>
      </c>
      <c r="Y6" s="1">
        <f t="shared" si="1"/>
        <v>3</v>
      </c>
      <c r="Z6" s="19">
        <f t="shared" si="2"/>
        <v>1</v>
      </c>
      <c r="AA6" s="19">
        <f t="shared" si="3"/>
        <v>0.5</v>
      </c>
      <c r="AB6" s="19">
        <f t="shared" si="4"/>
        <v>0.75</v>
      </c>
      <c r="AC6" s="20">
        <v>4</v>
      </c>
    </row>
    <row r="7" spans="1:29" ht="14.25">
      <c r="A7" s="1">
        <v>4</v>
      </c>
      <c r="B7" s="39" t="s">
        <v>119</v>
      </c>
      <c r="C7" s="3" t="s">
        <v>158</v>
      </c>
      <c r="D7" s="3" t="s">
        <v>158</v>
      </c>
      <c r="E7" s="3" t="s">
        <v>158</v>
      </c>
      <c r="F7" s="3" t="s">
        <v>158</v>
      </c>
      <c r="G7" s="3" t="s">
        <v>158</v>
      </c>
      <c r="H7" s="3" t="s">
        <v>158</v>
      </c>
      <c r="I7" s="3" t="s">
        <v>158</v>
      </c>
      <c r="J7" s="3" t="s">
        <v>158</v>
      </c>
      <c r="K7" s="3" t="s">
        <v>158</v>
      </c>
      <c r="L7" s="3"/>
      <c r="M7" s="4" t="s">
        <v>158</v>
      </c>
      <c r="N7" s="4" t="s">
        <v>158</v>
      </c>
      <c r="O7" s="4" t="s">
        <v>159</v>
      </c>
      <c r="P7" s="4">
        <v>0</v>
      </c>
      <c r="Q7" s="4"/>
      <c r="R7" s="4"/>
      <c r="S7" s="35"/>
      <c r="T7" s="35"/>
      <c r="U7" s="35"/>
      <c r="V7" s="35"/>
      <c r="W7" s="35"/>
      <c r="X7" s="5">
        <f t="shared" si="0"/>
        <v>0.5238095238095238</v>
      </c>
      <c r="Y7" s="1">
        <f t="shared" si="1"/>
        <v>3</v>
      </c>
      <c r="Z7" s="19">
        <f t="shared" si="2"/>
        <v>1</v>
      </c>
      <c r="AA7" s="19">
        <f t="shared" si="3"/>
        <v>0.5</v>
      </c>
      <c r="AB7" s="19">
        <f t="shared" si="4"/>
        <v>0.75</v>
      </c>
      <c r="AC7" s="20">
        <v>4</v>
      </c>
    </row>
    <row r="8" spans="1:29" ht="14.25">
      <c r="A8" s="1">
        <v>5</v>
      </c>
      <c r="B8" s="39" t="s">
        <v>120</v>
      </c>
      <c r="C8" s="3" t="s">
        <v>158</v>
      </c>
      <c r="D8" s="3" t="s">
        <v>158</v>
      </c>
      <c r="E8" s="3" t="s">
        <v>158</v>
      </c>
      <c r="F8" s="3" t="s">
        <v>158</v>
      </c>
      <c r="G8" s="3" t="s">
        <v>159</v>
      </c>
      <c r="H8" s="3" t="s">
        <v>158</v>
      </c>
      <c r="I8" s="3" t="s">
        <v>158</v>
      </c>
      <c r="J8" s="3" t="s">
        <v>158</v>
      </c>
      <c r="K8" s="3" t="s">
        <v>158</v>
      </c>
      <c r="L8" s="3"/>
      <c r="M8" s="4" t="s">
        <v>158</v>
      </c>
      <c r="N8" s="4" t="s">
        <v>158</v>
      </c>
      <c r="O8" s="4" t="s">
        <v>159</v>
      </c>
      <c r="P8" s="4">
        <v>0</v>
      </c>
      <c r="Q8" s="4"/>
      <c r="R8" s="4"/>
      <c r="S8" s="35"/>
      <c r="T8" s="35"/>
      <c r="U8" s="35"/>
      <c r="V8" s="35"/>
      <c r="W8" s="35"/>
      <c r="X8" s="5">
        <f t="shared" si="0"/>
        <v>0.47619047619047616</v>
      </c>
      <c r="Y8" s="1">
        <f t="shared" si="1"/>
        <v>2</v>
      </c>
      <c r="Z8" s="19">
        <f t="shared" si="2"/>
        <v>0.8888888888888888</v>
      </c>
      <c r="AA8" s="19">
        <f t="shared" si="3"/>
        <v>0.5</v>
      </c>
      <c r="AB8" s="19">
        <f t="shared" si="4"/>
        <v>0.6944444444444444</v>
      </c>
      <c r="AC8" s="20">
        <v>4</v>
      </c>
    </row>
    <row r="9" spans="1:29" ht="14.25">
      <c r="A9" s="1">
        <v>6</v>
      </c>
      <c r="B9" s="39" t="s">
        <v>121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  <c r="H9" s="3" t="s">
        <v>158</v>
      </c>
      <c r="I9" s="3" t="s">
        <v>158</v>
      </c>
      <c r="J9" s="3" t="s">
        <v>158</v>
      </c>
      <c r="K9" s="3" t="s">
        <v>158</v>
      </c>
      <c r="L9" s="3"/>
      <c r="M9" s="4" t="s">
        <v>158</v>
      </c>
      <c r="N9" s="4" t="s">
        <v>158</v>
      </c>
      <c r="O9" s="4" t="s">
        <v>159</v>
      </c>
      <c r="P9" s="4">
        <v>0</v>
      </c>
      <c r="Q9" s="4"/>
      <c r="R9" s="4"/>
      <c r="S9" s="35"/>
      <c r="T9" s="35"/>
      <c r="U9" s="35"/>
      <c r="V9" s="35"/>
      <c r="W9" s="35"/>
      <c r="X9" s="5">
        <f t="shared" si="0"/>
        <v>0.5238095238095238</v>
      </c>
      <c r="Y9" s="1">
        <f t="shared" si="1"/>
        <v>3</v>
      </c>
      <c r="Z9" s="19">
        <f t="shared" si="2"/>
        <v>1</v>
      </c>
      <c r="AA9" s="19">
        <f t="shared" si="3"/>
        <v>0.5</v>
      </c>
      <c r="AB9" s="19">
        <f t="shared" si="4"/>
        <v>0.75</v>
      </c>
      <c r="AC9" s="20">
        <v>4</v>
      </c>
    </row>
    <row r="10" spans="1:29" ht="14.25">
      <c r="A10" s="1">
        <v>7</v>
      </c>
      <c r="B10" s="39" t="s">
        <v>122</v>
      </c>
      <c r="C10" s="3" t="s">
        <v>158</v>
      </c>
      <c r="D10" s="3" t="s">
        <v>159</v>
      </c>
      <c r="E10" s="3" t="s">
        <v>158</v>
      </c>
      <c r="F10" s="3" t="s">
        <v>158</v>
      </c>
      <c r="G10" s="3" t="s">
        <v>158</v>
      </c>
      <c r="H10" s="3" t="s">
        <v>158</v>
      </c>
      <c r="I10" s="3" t="s">
        <v>158</v>
      </c>
      <c r="J10" s="3" t="s">
        <v>158</v>
      </c>
      <c r="K10" s="3" t="s">
        <v>158</v>
      </c>
      <c r="L10" s="3"/>
      <c r="M10" s="4" t="s">
        <v>159</v>
      </c>
      <c r="N10" s="4" t="s">
        <v>158</v>
      </c>
      <c r="O10" s="4" t="s">
        <v>158</v>
      </c>
      <c r="P10" s="4" t="s">
        <v>158</v>
      </c>
      <c r="Q10" s="4"/>
      <c r="R10" s="4"/>
      <c r="S10" s="35"/>
      <c r="T10" s="35"/>
      <c r="U10" s="35"/>
      <c r="V10" s="35"/>
      <c r="W10" s="35"/>
      <c r="X10" s="5">
        <f t="shared" si="0"/>
        <v>0.5238095238095238</v>
      </c>
      <c r="Y10" s="1">
        <f t="shared" si="1"/>
        <v>3</v>
      </c>
      <c r="Z10" s="19">
        <f t="shared" si="2"/>
        <v>0.8888888888888888</v>
      </c>
      <c r="AA10" s="19">
        <f t="shared" si="3"/>
        <v>0.75</v>
      </c>
      <c r="AB10" s="19">
        <f t="shared" si="4"/>
        <v>0.8194444444444444</v>
      </c>
      <c r="AC10" s="20">
        <v>4</v>
      </c>
    </row>
    <row r="11" spans="1:29" ht="14.25">
      <c r="A11" s="1">
        <v>8</v>
      </c>
      <c r="B11" s="39" t="s">
        <v>123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  <c r="S11" s="35"/>
      <c r="T11" s="35"/>
      <c r="U11" s="35"/>
      <c r="V11" s="35"/>
      <c r="W11" s="35"/>
      <c r="X11" s="5">
        <f t="shared" si="0"/>
        <v>0</v>
      </c>
      <c r="Y11" s="1">
        <f t="shared" si="1"/>
        <v>2</v>
      </c>
      <c r="Z11" s="19" t="e">
        <f t="shared" si="2"/>
        <v>#DIV/0!</v>
      </c>
      <c r="AA11" s="19" t="e">
        <f t="shared" si="3"/>
        <v>#DIV/0!</v>
      </c>
      <c r="AB11" s="19" t="e">
        <f t="shared" si="4"/>
        <v>#DIV/0!</v>
      </c>
      <c r="AC11" s="20"/>
    </row>
    <row r="12" spans="1:29" ht="15" customHeight="1">
      <c r="A12" s="1">
        <v>9</v>
      </c>
      <c r="B12" s="39" t="s">
        <v>124</v>
      </c>
      <c r="C12" s="3" t="s">
        <v>158</v>
      </c>
      <c r="D12" s="3" t="s">
        <v>158</v>
      </c>
      <c r="E12" s="3" t="s">
        <v>158</v>
      </c>
      <c r="F12" s="3" t="s">
        <v>158</v>
      </c>
      <c r="G12" s="3" t="s">
        <v>158</v>
      </c>
      <c r="H12" s="3" t="s">
        <v>158</v>
      </c>
      <c r="I12" s="3" t="s">
        <v>158</v>
      </c>
      <c r="J12" s="3" t="s">
        <v>158</v>
      </c>
      <c r="K12" s="3" t="s">
        <v>158</v>
      </c>
      <c r="L12" s="3"/>
      <c r="M12" s="4" t="s">
        <v>158</v>
      </c>
      <c r="N12" s="4" t="s">
        <v>158</v>
      </c>
      <c r="O12" s="4" t="s">
        <v>159</v>
      </c>
      <c r="P12" s="4">
        <v>0</v>
      </c>
      <c r="Q12" s="4"/>
      <c r="R12" s="4"/>
      <c r="S12" s="35"/>
      <c r="T12" s="35"/>
      <c r="U12" s="35"/>
      <c r="V12" s="35"/>
      <c r="W12" s="35"/>
      <c r="X12" s="5">
        <f t="shared" si="0"/>
        <v>0.5238095238095238</v>
      </c>
      <c r="Y12" s="1">
        <f t="shared" si="1"/>
        <v>3</v>
      </c>
      <c r="Z12" s="19">
        <f t="shared" si="2"/>
        <v>1</v>
      </c>
      <c r="AA12" s="19">
        <f t="shared" si="3"/>
        <v>0.5</v>
      </c>
      <c r="AB12" s="19">
        <f t="shared" si="4"/>
        <v>0.75</v>
      </c>
      <c r="AC12" s="20">
        <v>4</v>
      </c>
    </row>
    <row r="13" spans="1:29" ht="14.25">
      <c r="A13" s="1">
        <v>10</v>
      </c>
      <c r="B13" s="39" t="s">
        <v>126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158</v>
      </c>
      <c r="H13" s="3" t="s">
        <v>159</v>
      </c>
      <c r="I13" s="3" t="s">
        <v>159</v>
      </c>
      <c r="J13" s="3" t="s">
        <v>159</v>
      </c>
      <c r="K13" s="3" t="s">
        <v>158</v>
      </c>
      <c r="L13" s="3"/>
      <c r="M13" s="4" t="s">
        <v>158</v>
      </c>
      <c r="N13" s="4" t="s">
        <v>158</v>
      </c>
      <c r="O13" s="4" t="s">
        <v>159</v>
      </c>
      <c r="P13" s="4">
        <v>0</v>
      </c>
      <c r="Q13" s="4"/>
      <c r="R13" s="4"/>
      <c r="S13" s="35"/>
      <c r="T13" s="35"/>
      <c r="U13" s="35"/>
      <c r="V13" s="35"/>
      <c r="W13" s="35"/>
      <c r="X13" s="5">
        <f t="shared" si="0"/>
        <v>0.38095238095238093</v>
      </c>
      <c r="Y13" s="1">
        <f t="shared" si="1"/>
        <v>2</v>
      </c>
      <c r="Z13" s="19">
        <f t="shared" si="2"/>
        <v>0.6666666666666666</v>
      </c>
      <c r="AA13" s="19">
        <f t="shared" si="3"/>
        <v>0.5</v>
      </c>
      <c r="AB13" s="19">
        <f t="shared" si="4"/>
        <v>0.5833333333333333</v>
      </c>
      <c r="AC13" s="20">
        <v>3</v>
      </c>
    </row>
    <row r="14" spans="1:29" ht="14.25">
      <c r="A14" s="1">
        <v>11</v>
      </c>
      <c r="B14" s="39" t="s">
        <v>128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  <c r="H14" s="3" t="s">
        <v>158</v>
      </c>
      <c r="I14" s="3" t="s">
        <v>158</v>
      </c>
      <c r="J14" s="3" t="s">
        <v>158</v>
      </c>
      <c r="K14" s="3" t="s">
        <v>158</v>
      </c>
      <c r="L14" s="3"/>
      <c r="M14" s="4" t="s">
        <v>158</v>
      </c>
      <c r="N14" s="4" t="s">
        <v>158</v>
      </c>
      <c r="O14" s="4" t="s">
        <v>158</v>
      </c>
      <c r="P14" s="4" t="s">
        <v>158</v>
      </c>
      <c r="Q14" s="4"/>
      <c r="R14" s="4"/>
      <c r="S14" s="35"/>
      <c r="T14" s="35"/>
      <c r="U14" s="35"/>
      <c r="V14" s="35"/>
      <c r="W14" s="35"/>
      <c r="X14" s="5">
        <f>COUNTIF(C14:W14,"+")/21</f>
        <v>0.6190476190476191</v>
      </c>
      <c r="Y14" s="1">
        <f t="shared" si="1"/>
        <v>3</v>
      </c>
      <c r="Z14" s="19">
        <f t="shared" si="2"/>
        <v>1</v>
      </c>
      <c r="AA14" s="19">
        <f t="shared" si="3"/>
        <v>1</v>
      </c>
      <c r="AB14" s="19">
        <f>AVERAGE(Z14:AA14)</f>
        <v>1</v>
      </c>
      <c r="AC14" s="20">
        <v>5</v>
      </c>
    </row>
    <row r="15" spans="1:29" ht="14.25">
      <c r="A15" s="1">
        <v>12</v>
      </c>
      <c r="B15" s="39" t="s">
        <v>134</v>
      </c>
      <c r="C15" s="3" t="s">
        <v>158</v>
      </c>
      <c r="D15" s="3" t="s">
        <v>158</v>
      </c>
      <c r="E15" s="3" t="s">
        <v>158</v>
      </c>
      <c r="F15" s="3" t="s">
        <v>158</v>
      </c>
      <c r="G15" s="3" t="s">
        <v>158</v>
      </c>
      <c r="H15" s="3" t="s">
        <v>158</v>
      </c>
      <c r="I15" s="3" t="s">
        <v>158</v>
      </c>
      <c r="J15" s="3" t="s">
        <v>158</v>
      </c>
      <c r="K15" s="3" t="s">
        <v>158</v>
      </c>
      <c r="L15" s="3"/>
      <c r="M15" s="4" t="s">
        <v>158</v>
      </c>
      <c r="N15" s="4" t="s">
        <v>158</v>
      </c>
      <c r="O15" s="4" t="s">
        <v>158</v>
      </c>
      <c r="P15" s="4">
        <v>0</v>
      </c>
      <c r="Q15" s="4"/>
      <c r="R15" s="4"/>
      <c r="S15" s="35"/>
      <c r="T15" s="35"/>
      <c r="U15" s="35"/>
      <c r="V15" s="35"/>
      <c r="W15" s="35"/>
      <c r="X15" s="5">
        <f>COUNTIF(C15:W15,"+")/21</f>
        <v>0.5714285714285714</v>
      </c>
      <c r="Y15" s="1">
        <f t="shared" si="1"/>
        <v>3</v>
      </c>
      <c r="Z15" s="19">
        <f t="shared" si="2"/>
        <v>1</v>
      </c>
      <c r="AA15" s="19">
        <f t="shared" si="3"/>
        <v>0.75</v>
      </c>
      <c r="AB15" s="19">
        <f>AVERAGE(Z15:AA15)</f>
        <v>0.875</v>
      </c>
      <c r="AC15" s="20">
        <v>4</v>
      </c>
    </row>
    <row r="16" spans="1:29" ht="12.75">
      <c r="A16" s="1">
        <v>13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6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20"/>
    </row>
    <row r="17" spans="1:29" ht="12.75">
      <c r="A17" s="1">
        <v>14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4"/>
        <v>#DIV/0!</v>
      </c>
      <c r="AC17" s="20"/>
    </row>
    <row r="18" spans="1:29" ht="12.75">
      <c r="A18" s="1">
        <v>15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20"/>
    </row>
    <row r="19" spans="1:29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>COUNTIF(C28:W28,"+")/21</f>
        <v>0</v>
      </c>
      <c r="Y28" s="1">
        <f>IF(X28&gt;=80%,5,IF(X28&gt;=65,4,IF(X28&gt;=50%,3,2)))</f>
        <v>2</v>
      </c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9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/>
      <c r="Y29" s="1"/>
      <c r="Z29" s="19" t="e">
        <f t="shared" si="2"/>
        <v>#DIV/0!</v>
      </c>
      <c r="AA29" s="19" t="e">
        <f t="shared" si="3"/>
        <v>#DIV/0!</v>
      </c>
      <c r="AB29" s="19" t="e">
        <f t="shared" si="4"/>
        <v>#DIV/0!</v>
      </c>
      <c r="AC29" s="20"/>
    </row>
    <row r="30" spans="1:29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>COUNTIF(C30:W30,"+")/21</f>
        <v>0</v>
      </c>
      <c r="Y30" s="1">
        <f>IF(X30&gt;=80%,5,IF(X30&gt;=65,4,IF(X30&gt;=50%,3,2)))</f>
        <v>2</v>
      </c>
      <c r="Z30" s="19" t="e">
        <f t="shared" si="2"/>
        <v>#DIV/0!</v>
      </c>
      <c r="AA30" s="19" t="e">
        <f t="shared" si="3"/>
        <v>#DIV/0!</v>
      </c>
      <c r="AB30" s="19" t="e">
        <f t="shared" si="4"/>
        <v>#DIV/0!</v>
      </c>
      <c r="AC30" s="20"/>
    </row>
    <row r="31" spans="1:23" ht="12.75">
      <c r="A31" s="1"/>
      <c r="B31" s="26" t="s">
        <v>23</v>
      </c>
      <c r="C31" s="7">
        <f aca="true" t="shared" si="5" ref="C31:W31">COUNTIF(C4:C30,"-")</f>
        <v>0</v>
      </c>
      <c r="D31" s="7">
        <f t="shared" si="5"/>
        <v>2</v>
      </c>
      <c r="E31" s="7">
        <f t="shared" si="5"/>
        <v>0</v>
      </c>
      <c r="F31" s="7">
        <f t="shared" si="5"/>
        <v>0</v>
      </c>
      <c r="G31" s="7">
        <f t="shared" si="5"/>
        <v>3</v>
      </c>
      <c r="H31" s="7">
        <f t="shared" si="5"/>
        <v>2</v>
      </c>
      <c r="I31" s="7">
        <f t="shared" si="5"/>
        <v>1</v>
      </c>
      <c r="J31" s="7">
        <f t="shared" si="5"/>
        <v>1</v>
      </c>
      <c r="K31" s="7">
        <f t="shared" si="5"/>
        <v>0</v>
      </c>
      <c r="L31" s="7">
        <f t="shared" si="5"/>
        <v>0</v>
      </c>
      <c r="M31" s="7">
        <f t="shared" si="5"/>
        <v>2</v>
      </c>
      <c r="N31" s="7">
        <f t="shared" si="5"/>
        <v>0</v>
      </c>
      <c r="O31" s="7">
        <f t="shared" si="5"/>
        <v>5</v>
      </c>
      <c r="P31" s="7">
        <f t="shared" si="5"/>
        <v>1</v>
      </c>
      <c r="Q31" s="7">
        <f t="shared" si="5"/>
        <v>0</v>
      </c>
      <c r="R31" s="7">
        <f t="shared" si="5"/>
        <v>0</v>
      </c>
      <c r="S31" s="7">
        <f t="shared" si="5"/>
        <v>0</v>
      </c>
      <c r="T31" s="7">
        <f t="shared" si="5"/>
        <v>0</v>
      </c>
      <c r="U31" s="7">
        <f t="shared" si="5"/>
        <v>0</v>
      </c>
      <c r="V31" s="7">
        <f t="shared" si="5"/>
        <v>0</v>
      </c>
      <c r="W31" s="7">
        <f t="shared" si="5"/>
        <v>0</v>
      </c>
    </row>
    <row r="32" spans="2:23" ht="12.75">
      <c r="B32" s="26" t="s">
        <v>24</v>
      </c>
      <c r="C32" s="7">
        <f aca="true" t="shared" si="6" ref="C32:W32">COUNTIF(C4:C30,"+")</f>
        <v>11</v>
      </c>
      <c r="D32" s="7">
        <f t="shared" si="6"/>
        <v>9</v>
      </c>
      <c r="E32" s="7">
        <f t="shared" si="6"/>
        <v>11</v>
      </c>
      <c r="F32" s="7">
        <f t="shared" si="6"/>
        <v>11</v>
      </c>
      <c r="G32" s="7">
        <f t="shared" si="6"/>
        <v>8</v>
      </c>
      <c r="H32" s="7">
        <f t="shared" si="6"/>
        <v>9</v>
      </c>
      <c r="I32" s="7">
        <f t="shared" si="6"/>
        <v>10</v>
      </c>
      <c r="J32" s="7">
        <f t="shared" si="6"/>
        <v>10</v>
      </c>
      <c r="K32" s="7">
        <f t="shared" si="6"/>
        <v>11</v>
      </c>
      <c r="L32" s="7">
        <f t="shared" si="6"/>
        <v>0</v>
      </c>
      <c r="M32" s="7">
        <f t="shared" si="6"/>
        <v>9</v>
      </c>
      <c r="N32" s="7">
        <f t="shared" si="6"/>
        <v>11</v>
      </c>
      <c r="O32" s="7">
        <f t="shared" si="6"/>
        <v>5</v>
      </c>
      <c r="P32" s="7">
        <f t="shared" si="6"/>
        <v>2</v>
      </c>
      <c r="Q32" s="7">
        <f t="shared" si="6"/>
        <v>0</v>
      </c>
      <c r="R32" s="7">
        <f t="shared" si="6"/>
        <v>0</v>
      </c>
      <c r="S32" s="7">
        <f t="shared" si="6"/>
        <v>0</v>
      </c>
      <c r="T32" s="7">
        <f t="shared" si="6"/>
        <v>0</v>
      </c>
      <c r="U32" s="7">
        <f t="shared" si="6"/>
        <v>0</v>
      </c>
      <c r="V32" s="7">
        <f t="shared" si="6"/>
        <v>0</v>
      </c>
      <c r="W32" s="7">
        <f t="shared" si="6"/>
        <v>0</v>
      </c>
    </row>
    <row r="33" spans="2:25" ht="12.75">
      <c r="B33" s="26" t="s">
        <v>19</v>
      </c>
      <c r="C33" s="8">
        <f aca="true" t="shared" si="7" ref="C33:Y33">C32/$C$36</f>
        <v>1</v>
      </c>
      <c r="D33" s="8">
        <f t="shared" si="7"/>
        <v>0.8181818181818182</v>
      </c>
      <c r="E33" s="8">
        <f t="shared" si="7"/>
        <v>1</v>
      </c>
      <c r="F33" s="8">
        <f t="shared" si="7"/>
        <v>1</v>
      </c>
      <c r="G33" s="8">
        <f t="shared" si="7"/>
        <v>0.7272727272727273</v>
      </c>
      <c r="H33" s="8">
        <f t="shared" si="7"/>
        <v>0.8181818181818182</v>
      </c>
      <c r="I33" s="8">
        <f t="shared" si="7"/>
        <v>0.9090909090909091</v>
      </c>
      <c r="J33" s="8">
        <f t="shared" si="7"/>
        <v>0.9090909090909091</v>
      </c>
      <c r="K33" s="8">
        <f t="shared" si="7"/>
        <v>1</v>
      </c>
      <c r="L33" s="8">
        <f t="shared" si="7"/>
        <v>0</v>
      </c>
      <c r="M33" s="8">
        <f t="shared" si="7"/>
        <v>0.8181818181818182</v>
      </c>
      <c r="N33" s="8">
        <f t="shared" si="7"/>
        <v>1</v>
      </c>
      <c r="O33" s="8">
        <f t="shared" si="7"/>
        <v>0.45454545454545453</v>
      </c>
      <c r="P33" s="8">
        <f t="shared" si="7"/>
        <v>0.18181818181818182</v>
      </c>
      <c r="Q33" s="8">
        <f t="shared" si="7"/>
        <v>0</v>
      </c>
      <c r="R33" s="8">
        <f t="shared" si="7"/>
        <v>0</v>
      </c>
      <c r="S33" s="8">
        <f t="shared" si="7"/>
        <v>0</v>
      </c>
      <c r="T33" s="8">
        <f t="shared" si="7"/>
        <v>0</v>
      </c>
      <c r="U33" s="8">
        <f t="shared" si="7"/>
        <v>0</v>
      </c>
      <c r="V33" s="8">
        <f t="shared" si="7"/>
        <v>0</v>
      </c>
      <c r="W33" s="8">
        <f t="shared" si="7"/>
        <v>0</v>
      </c>
      <c r="X33" s="8">
        <f t="shared" si="7"/>
        <v>0</v>
      </c>
      <c r="Y33" s="8">
        <f t="shared" si="7"/>
        <v>0</v>
      </c>
    </row>
    <row r="34" spans="2:23" ht="12.75">
      <c r="B34" s="26" t="s">
        <v>25</v>
      </c>
      <c r="C34" s="7">
        <f aca="true" t="shared" si="8" ref="C34:Q34">COUNTIF(C4:C30,0)</f>
        <v>0</v>
      </c>
      <c r="D34" s="7">
        <f t="shared" si="8"/>
        <v>0</v>
      </c>
      <c r="E34" s="7">
        <f t="shared" si="8"/>
        <v>0</v>
      </c>
      <c r="F34" s="7">
        <f t="shared" si="8"/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0</v>
      </c>
      <c r="N34" s="7">
        <f t="shared" si="8"/>
        <v>0</v>
      </c>
      <c r="O34" s="7">
        <f t="shared" si="8"/>
        <v>1</v>
      </c>
      <c r="P34" s="7">
        <f t="shared" si="8"/>
        <v>8</v>
      </c>
      <c r="Q34" s="7">
        <f t="shared" si="8"/>
        <v>0</v>
      </c>
      <c r="R34" s="7"/>
      <c r="S34" s="7">
        <f>COUNTIF(S4:S30,0)</f>
        <v>0</v>
      </c>
      <c r="T34" s="7">
        <f>COUNTIF(T4:T30,0)</f>
        <v>0</v>
      </c>
      <c r="U34" s="7">
        <f>COUNTIF(U4:U30,0)</f>
        <v>0</v>
      </c>
      <c r="V34" s="7">
        <f>COUNTIF(V4:V30,0)</f>
        <v>0</v>
      </c>
      <c r="W34" s="7">
        <f>COUNTIF(W4:W30,0)</f>
        <v>0</v>
      </c>
    </row>
    <row r="36" spans="2:3" ht="12.75">
      <c r="B36" s="26" t="s">
        <v>30</v>
      </c>
      <c r="C36" s="2">
        <f>COUNT(AC4:AC30)</f>
        <v>11</v>
      </c>
    </row>
    <row r="37" spans="2:6" ht="12.75">
      <c r="B37" s="26" t="s">
        <v>26</v>
      </c>
      <c r="C37" s="2">
        <f>COUNTIF($AC$4:$AC$30,5)</f>
        <v>1</v>
      </c>
      <c r="D37" s="10"/>
      <c r="E37" s="10"/>
      <c r="F37" s="10"/>
    </row>
    <row r="38" spans="2:6" ht="12.75">
      <c r="B38" s="26" t="s">
        <v>27</v>
      </c>
      <c r="C38" s="2">
        <f>COUNTIF($AC$4:$AC$30,4)</f>
        <v>9</v>
      </c>
      <c r="D38" s="9"/>
      <c r="E38" s="9"/>
      <c r="F38" s="9"/>
    </row>
    <row r="39" spans="2:7" ht="12.75">
      <c r="B39" s="26" t="s">
        <v>28</v>
      </c>
      <c r="C39" s="2">
        <f>COUNTIF($AC$4:$AC$30,3)</f>
        <v>1</v>
      </c>
      <c r="D39" s="10"/>
      <c r="E39" s="10"/>
      <c r="F39" s="10"/>
      <c r="G39" s="10"/>
    </row>
    <row r="40" spans="2:3" ht="12.75">
      <c r="B40" s="26" t="s">
        <v>29</v>
      </c>
      <c r="C40" s="2">
        <f>COUNTIF($AC$4:$AC$30,2)</f>
        <v>0</v>
      </c>
    </row>
    <row r="41" spans="2:3" ht="12.75">
      <c r="B41" s="26" t="s">
        <v>31</v>
      </c>
      <c r="C41" s="5">
        <f>(C37+C38+C39)/C36</f>
        <v>1</v>
      </c>
    </row>
    <row r="42" spans="2:3" ht="12.75">
      <c r="B42" s="26" t="s">
        <v>32</v>
      </c>
      <c r="C42" s="5">
        <f>(C37+C38)/C36</f>
        <v>0.9090909090909091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="75" zoomScaleNormal="75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C2" sqref="C2"/>
    </sheetView>
  </sheetViews>
  <sheetFormatPr defaultColWidth="9.00390625" defaultRowHeight="12.75"/>
  <cols>
    <col min="1" max="1" width="5.375" style="0" customWidth="1"/>
    <col min="2" max="2" width="26.62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171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167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4.25">
      <c r="A4" s="1">
        <v>1</v>
      </c>
      <c r="B4" s="39" t="s">
        <v>114</v>
      </c>
      <c r="C4" s="3" t="s">
        <v>158</v>
      </c>
      <c r="D4" s="3" t="s">
        <v>158</v>
      </c>
      <c r="E4" s="3" t="s">
        <v>159</v>
      </c>
      <c r="F4" s="3" t="s">
        <v>158</v>
      </c>
      <c r="G4" s="3" t="s">
        <v>159</v>
      </c>
      <c r="H4" s="3" t="s">
        <v>158</v>
      </c>
      <c r="I4" s="3" t="s">
        <v>158</v>
      </c>
      <c r="J4" s="3" t="s">
        <v>159</v>
      </c>
      <c r="K4" s="3" t="s">
        <v>158</v>
      </c>
      <c r="L4" s="3"/>
      <c r="M4" s="4" t="s">
        <v>158</v>
      </c>
      <c r="N4" s="4" t="s">
        <v>158</v>
      </c>
      <c r="O4" s="4" t="s">
        <v>158</v>
      </c>
      <c r="P4" s="4">
        <v>0</v>
      </c>
      <c r="Q4" s="4"/>
      <c r="R4" s="4"/>
      <c r="S4" s="35"/>
      <c r="T4" s="35"/>
      <c r="U4" s="35"/>
      <c r="V4" s="35"/>
      <c r="W4" s="35"/>
      <c r="X4" s="5">
        <f aca="true" t="shared" si="0" ref="X4:X20">COUNTIF(C4:W4,"+")/21</f>
        <v>0.42857142857142855</v>
      </c>
      <c r="Y4" s="1">
        <f aca="true" t="shared" si="1" ref="Y4:Y20">IF(X4&gt;=80%,5,IF(X4&gt;=65,4,IF(X4&gt;=50%,3,2)))</f>
        <v>2</v>
      </c>
      <c r="Z4" s="19">
        <f aca="true" t="shared" si="2" ref="Z4:Z29">COUNTIF($C4:$L4,"+")/(COUNTIF($C4:$L4,"+")+COUNTIF($C4:$L4,"-")+COUNTIF($C4:$L4,"0"))</f>
        <v>0.6666666666666666</v>
      </c>
      <c r="AA4" s="19">
        <f aca="true" t="shared" si="3" ref="AA4:AA29">COUNTIF($M4:$R4,"+")/(COUNTIF($M4:$R4,"+")+COUNTIF($M4:$R4,"-")+COUNTIF($M4:$R4,"0"))</f>
        <v>0.75</v>
      </c>
      <c r="AB4" s="19">
        <f aca="true" t="shared" si="4" ref="AB4:AB29">AVERAGE(Z4:AA4)</f>
        <v>0.7083333333333333</v>
      </c>
      <c r="AC4" s="20">
        <v>4</v>
      </c>
    </row>
    <row r="5" spans="1:29" ht="14.25">
      <c r="A5" s="1">
        <v>2</v>
      </c>
      <c r="B5" s="39" t="s">
        <v>115</v>
      </c>
      <c r="C5" s="3" t="s">
        <v>158</v>
      </c>
      <c r="D5" s="3" t="s">
        <v>158</v>
      </c>
      <c r="E5" s="3" t="s">
        <v>158</v>
      </c>
      <c r="F5" s="3" t="s">
        <v>158</v>
      </c>
      <c r="G5" s="3" t="s">
        <v>158</v>
      </c>
      <c r="H5" s="3" t="s">
        <v>158</v>
      </c>
      <c r="I5" s="3" t="s">
        <v>158</v>
      </c>
      <c r="J5" s="3" t="s">
        <v>158</v>
      </c>
      <c r="K5" s="3" t="s">
        <v>158</v>
      </c>
      <c r="L5" s="3"/>
      <c r="M5" s="4" t="s">
        <v>158</v>
      </c>
      <c r="N5" s="4" t="s">
        <v>158</v>
      </c>
      <c r="O5" s="4" t="s">
        <v>158</v>
      </c>
      <c r="P5" s="4" t="s">
        <v>158</v>
      </c>
      <c r="Q5" s="4"/>
      <c r="R5" s="4"/>
      <c r="S5" s="35"/>
      <c r="T5" s="35"/>
      <c r="U5" s="35"/>
      <c r="V5" s="35"/>
      <c r="W5" s="35"/>
      <c r="X5" s="5">
        <f t="shared" si="0"/>
        <v>0.6190476190476191</v>
      </c>
      <c r="Y5" s="1">
        <f t="shared" si="1"/>
        <v>3</v>
      </c>
      <c r="Z5" s="19">
        <f t="shared" si="2"/>
        <v>1</v>
      </c>
      <c r="AA5" s="19">
        <f t="shared" si="3"/>
        <v>1</v>
      </c>
      <c r="AB5" s="19">
        <f t="shared" si="4"/>
        <v>1</v>
      </c>
      <c r="AC5" s="20">
        <v>5</v>
      </c>
    </row>
    <row r="6" spans="1:29" ht="14.25">
      <c r="A6" s="1">
        <v>3</v>
      </c>
      <c r="B6" s="39" t="s">
        <v>116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159</v>
      </c>
      <c r="H6" s="3" t="s">
        <v>158</v>
      </c>
      <c r="I6" s="3" t="s">
        <v>158</v>
      </c>
      <c r="J6" s="3" t="s">
        <v>158</v>
      </c>
      <c r="K6" s="3" t="s">
        <v>158</v>
      </c>
      <c r="L6" s="3"/>
      <c r="M6" s="4" t="s">
        <v>159</v>
      </c>
      <c r="N6" s="4" t="s">
        <v>158</v>
      </c>
      <c r="O6" s="4" t="s">
        <v>158</v>
      </c>
      <c r="P6" s="4" t="s">
        <v>158</v>
      </c>
      <c r="Q6" s="4"/>
      <c r="R6" s="4"/>
      <c r="S6" s="35"/>
      <c r="T6" s="35"/>
      <c r="U6" s="35"/>
      <c r="V6" s="35"/>
      <c r="W6" s="35"/>
      <c r="X6" s="5">
        <f t="shared" si="0"/>
        <v>0.5238095238095238</v>
      </c>
      <c r="Y6" s="1">
        <f t="shared" si="1"/>
        <v>3</v>
      </c>
      <c r="Z6" s="19">
        <f t="shared" si="2"/>
        <v>0.8888888888888888</v>
      </c>
      <c r="AA6" s="19">
        <f t="shared" si="3"/>
        <v>0.75</v>
      </c>
      <c r="AB6" s="19">
        <f t="shared" si="4"/>
        <v>0.8194444444444444</v>
      </c>
      <c r="AC6" s="20">
        <v>4</v>
      </c>
    </row>
    <row r="7" spans="1:29" ht="14.25">
      <c r="A7" s="1">
        <v>4</v>
      </c>
      <c r="B7" s="39" t="s">
        <v>125</v>
      </c>
      <c r="C7" s="3" t="s">
        <v>158</v>
      </c>
      <c r="D7" s="3" t="s">
        <v>158</v>
      </c>
      <c r="E7" s="3" t="s">
        <v>158</v>
      </c>
      <c r="F7" s="3" t="s">
        <v>158</v>
      </c>
      <c r="G7" s="3" t="s">
        <v>158</v>
      </c>
      <c r="H7" s="3" t="s">
        <v>159</v>
      </c>
      <c r="I7" s="3" t="s">
        <v>158</v>
      </c>
      <c r="J7" s="3" t="s">
        <v>158</v>
      </c>
      <c r="K7" s="3" t="s">
        <v>158</v>
      </c>
      <c r="L7" s="3"/>
      <c r="M7" s="4" t="s">
        <v>158</v>
      </c>
      <c r="N7" s="4" t="s">
        <v>158</v>
      </c>
      <c r="O7" s="4" t="s">
        <v>158</v>
      </c>
      <c r="P7" s="4" t="s">
        <v>158</v>
      </c>
      <c r="Q7" s="4"/>
      <c r="R7" s="4"/>
      <c r="S7" s="35"/>
      <c r="T7" s="35"/>
      <c r="U7" s="35"/>
      <c r="V7" s="35"/>
      <c r="W7" s="35"/>
      <c r="X7" s="5">
        <f t="shared" si="0"/>
        <v>0.5714285714285714</v>
      </c>
      <c r="Y7" s="1">
        <f t="shared" si="1"/>
        <v>3</v>
      </c>
      <c r="Z7" s="19">
        <f t="shared" si="2"/>
        <v>0.8888888888888888</v>
      </c>
      <c r="AA7" s="19">
        <f t="shared" si="3"/>
        <v>1</v>
      </c>
      <c r="AB7" s="19">
        <f t="shared" si="4"/>
        <v>0.9444444444444444</v>
      </c>
      <c r="AC7" s="20">
        <v>5</v>
      </c>
    </row>
    <row r="8" spans="1:29" ht="14.25">
      <c r="A8" s="1">
        <v>5</v>
      </c>
      <c r="B8" s="39" t="s">
        <v>127</v>
      </c>
      <c r="C8" s="3" t="s">
        <v>159</v>
      </c>
      <c r="D8" s="3" t="s">
        <v>158</v>
      </c>
      <c r="E8" s="3" t="s">
        <v>158</v>
      </c>
      <c r="F8" s="3" t="s">
        <v>158</v>
      </c>
      <c r="G8" s="3" t="s">
        <v>159</v>
      </c>
      <c r="H8" s="3" t="s">
        <v>158</v>
      </c>
      <c r="I8" s="3" t="s">
        <v>159</v>
      </c>
      <c r="J8" s="3" t="s">
        <v>158</v>
      </c>
      <c r="K8" s="3" t="s">
        <v>158</v>
      </c>
      <c r="L8" s="3"/>
      <c r="M8" s="4" t="s">
        <v>159</v>
      </c>
      <c r="N8" s="4" t="s">
        <v>158</v>
      </c>
      <c r="O8" s="4" t="s">
        <v>158</v>
      </c>
      <c r="P8" s="4" t="s">
        <v>158</v>
      </c>
      <c r="Q8" s="4"/>
      <c r="R8" s="4"/>
      <c r="S8" s="35"/>
      <c r="T8" s="35"/>
      <c r="U8" s="35"/>
      <c r="V8" s="35"/>
      <c r="W8" s="35"/>
      <c r="X8" s="5">
        <f t="shared" si="0"/>
        <v>0.42857142857142855</v>
      </c>
      <c r="Y8" s="1">
        <f t="shared" si="1"/>
        <v>2</v>
      </c>
      <c r="Z8" s="19">
        <f t="shared" si="2"/>
        <v>0.6666666666666666</v>
      </c>
      <c r="AA8" s="19">
        <f t="shared" si="3"/>
        <v>0.75</v>
      </c>
      <c r="AB8" s="19">
        <f t="shared" si="4"/>
        <v>0.7083333333333333</v>
      </c>
      <c r="AC8" s="20">
        <v>3</v>
      </c>
    </row>
    <row r="9" spans="1:29" ht="14.25">
      <c r="A9" s="1">
        <v>6</v>
      </c>
      <c r="B9" s="39" t="s">
        <v>129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  <c r="H9" s="3" t="s">
        <v>158</v>
      </c>
      <c r="I9" s="3" t="s">
        <v>158</v>
      </c>
      <c r="J9" s="3" t="s">
        <v>158</v>
      </c>
      <c r="K9" s="3" t="s">
        <v>158</v>
      </c>
      <c r="L9" s="3"/>
      <c r="M9" s="4" t="s">
        <v>158</v>
      </c>
      <c r="N9" s="4" t="s">
        <v>158</v>
      </c>
      <c r="O9" s="4" t="s">
        <v>158</v>
      </c>
      <c r="P9" s="4" t="s">
        <v>158</v>
      </c>
      <c r="Q9" s="4"/>
      <c r="R9" s="4"/>
      <c r="S9" s="35"/>
      <c r="T9" s="35"/>
      <c r="U9" s="35"/>
      <c r="V9" s="35"/>
      <c r="W9" s="35"/>
      <c r="X9" s="5">
        <f t="shared" si="0"/>
        <v>0.6190476190476191</v>
      </c>
      <c r="Y9" s="1">
        <f t="shared" si="1"/>
        <v>3</v>
      </c>
      <c r="Z9" s="19">
        <f t="shared" si="2"/>
        <v>1</v>
      </c>
      <c r="AA9" s="19">
        <f t="shared" si="3"/>
        <v>1</v>
      </c>
      <c r="AB9" s="19">
        <f t="shared" si="4"/>
        <v>1</v>
      </c>
      <c r="AC9" s="20">
        <v>5</v>
      </c>
    </row>
    <row r="10" spans="1:29" ht="14.25">
      <c r="A10" s="1">
        <v>7</v>
      </c>
      <c r="B10" s="39" t="s">
        <v>130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158</v>
      </c>
      <c r="H10" s="3" t="s">
        <v>158</v>
      </c>
      <c r="I10" s="3" t="s">
        <v>158</v>
      </c>
      <c r="J10" s="3" t="s">
        <v>158</v>
      </c>
      <c r="K10" s="3" t="s">
        <v>158</v>
      </c>
      <c r="L10" s="3"/>
      <c r="M10" s="4" t="s">
        <v>158</v>
      </c>
      <c r="N10" s="4" t="s">
        <v>158</v>
      </c>
      <c r="O10" s="4" t="s">
        <v>158</v>
      </c>
      <c r="P10" s="4" t="s">
        <v>158</v>
      </c>
      <c r="Q10" s="4"/>
      <c r="R10" s="4"/>
      <c r="S10" s="35"/>
      <c r="T10" s="35"/>
      <c r="U10" s="35"/>
      <c r="V10" s="35"/>
      <c r="W10" s="35"/>
      <c r="X10" s="5">
        <f t="shared" si="0"/>
        <v>0.6190476190476191</v>
      </c>
      <c r="Y10" s="1">
        <f t="shared" si="1"/>
        <v>3</v>
      </c>
      <c r="Z10" s="19">
        <f t="shared" si="2"/>
        <v>1</v>
      </c>
      <c r="AA10" s="19">
        <f t="shared" si="3"/>
        <v>1</v>
      </c>
      <c r="AB10" s="19">
        <f t="shared" si="4"/>
        <v>1</v>
      </c>
      <c r="AC10" s="20">
        <v>5</v>
      </c>
    </row>
    <row r="11" spans="1:29" ht="14.25">
      <c r="A11" s="1">
        <v>8</v>
      </c>
      <c r="B11" s="39" t="s">
        <v>131</v>
      </c>
      <c r="C11" s="3" t="s">
        <v>158</v>
      </c>
      <c r="D11" s="3" t="s">
        <v>159</v>
      </c>
      <c r="E11" s="3" t="s">
        <v>158</v>
      </c>
      <c r="F11" s="3" t="s">
        <v>158</v>
      </c>
      <c r="G11" s="3" t="s">
        <v>159</v>
      </c>
      <c r="H11" s="3" t="s">
        <v>158</v>
      </c>
      <c r="I11" s="3" t="s">
        <v>158</v>
      </c>
      <c r="J11" s="3" t="s">
        <v>158</v>
      </c>
      <c r="K11" s="3" t="s">
        <v>158</v>
      </c>
      <c r="L11" s="3"/>
      <c r="M11" s="4" t="s">
        <v>159</v>
      </c>
      <c r="N11" s="4" t="s">
        <v>158</v>
      </c>
      <c r="O11" s="4" t="s">
        <v>158</v>
      </c>
      <c r="P11" s="4" t="s">
        <v>158</v>
      </c>
      <c r="Q11" s="4"/>
      <c r="R11" s="4"/>
      <c r="S11" s="35"/>
      <c r="T11" s="35"/>
      <c r="U11" s="35"/>
      <c r="V11" s="35"/>
      <c r="W11" s="35"/>
      <c r="X11" s="5">
        <f t="shared" si="0"/>
        <v>0.47619047619047616</v>
      </c>
      <c r="Y11" s="1">
        <f t="shared" si="1"/>
        <v>2</v>
      </c>
      <c r="Z11" s="19">
        <f t="shared" si="2"/>
        <v>0.7777777777777778</v>
      </c>
      <c r="AA11" s="19">
        <f t="shared" si="3"/>
        <v>0.75</v>
      </c>
      <c r="AB11" s="19">
        <f t="shared" si="4"/>
        <v>0.7638888888888888</v>
      </c>
      <c r="AC11" s="20">
        <v>4</v>
      </c>
    </row>
    <row r="12" spans="1:29" ht="14.25">
      <c r="A12" s="1">
        <v>9</v>
      </c>
      <c r="B12" s="39" t="s">
        <v>132</v>
      </c>
      <c r="C12" s="3" t="s">
        <v>158</v>
      </c>
      <c r="D12" s="3" t="s">
        <v>159</v>
      </c>
      <c r="E12" s="3" t="s">
        <v>158</v>
      </c>
      <c r="F12" s="3" t="s">
        <v>158</v>
      </c>
      <c r="G12" s="3" t="s">
        <v>158</v>
      </c>
      <c r="H12" s="3" t="s">
        <v>158</v>
      </c>
      <c r="I12" s="3" t="s">
        <v>158</v>
      </c>
      <c r="J12" s="3" t="s">
        <v>158</v>
      </c>
      <c r="K12" s="3" t="s">
        <v>158</v>
      </c>
      <c r="L12" s="3"/>
      <c r="M12" s="4" t="s">
        <v>159</v>
      </c>
      <c r="N12" s="4" t="s">
        <v>159</v>
      </c>
      <c r="O12" s="4" t="s">
        <v>159</v>
      </c>
      <c r="P12" s="4" t="s">
        <v>158</v>
      </c>
      <c r="Q12" s="4"/>
      <c r="R12" s="4"/>
      <c r="S12" s="35"/>
      <c r="T12" s="35"/>
      <c r="U12" s="35"/>
      <c r="V12" s="35"/>
      <c r="W12" s="35"/>
      <c r="X12" s="5">
        <f t="shared" si="0"/>
        <v>0.42857142857142855</v>
      </c>
      <c r="Y12" s="1">
        <f t="shared" si="1"/>
        <v>2</v>
      </c>
      <c r="Z12" s="19">
        <f t="shared" si="2"/>
        <v>0.8888888888888888</v>
      </c>
      <c r="AA12" s="19">
        <f t="shared" si="3"/>
        <v>0.25</v>
      </c>
      <c r="AB12" s="19">
        <f t="shared" si="4"/>
        <v>0.5694444444444444</v>
      </c>
      <c r="AC12" s="20">
        <v>4</v>
      </c>
    </row>
    <row r="13" spans="1:29" ht="14.25">
      <c r="A13" s="1">
        <v>10</v>
      </c>
      <c r="B13" s="39" t="s">
        <v>133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159</v>
      </c>
      <c r="H13" s="3" t="s">
        <v>158</v>
      </c>
      <c r="I13" s="3" t="s">
        <v>158</v>
      </c>
      <c r="J13" s="3" t="s">
        <v>158</v>
      </c>
      <c r="K13" s="3" t="s">
        <v>158</v>
      </c>
      <c r="L13" s="3"/>
      <c r="M13" s="4" t="s">
        <v>159</v>
      </c>
      <c r="N13" s="4" t="s">
        <v>158</v>
      </c>
      <c r="O13" s="4" t="s">
        <v>158</v>
      </c>
      <c r="P13" s="4" t="s">
        <v>158</v>
      </c>
      <c r="Q13" s="4"/>
      <c r="R13" s="4"/>
      <c r="S13" s="35"/>
      <c r="T13" s="35"/>
      <c r="U13" s="35"/>
      <c r="V13" s="35"/>
      <c r="W13" s="35"/>
      <c r="X13" s="5">
        <f t="shared" si="0"/>
        <v>0.5238095238095238</v>
      </c>
      <c r="Y13" s="1">
        <f t="shared" si="1"/>
        <v>3</v>
      </c>
      <c r="Z13" s="19">
        <f t="shared" si="2"/>
        <v>0.8888888888888888</v>
      </c>
      <c r="AA13" s="19">
        <f t="shared" si="3"/>
        <v>0.75</v>
      </c>
      <c r="AB13" s="19">
        <f t="shared" si="4"/>
        <v>0.8194444444444444</v>
      </c>
      <c r="AC13" s="20">
        <v>4</v>
      </c>
    </row>
    <row r="14" spans="1:29" ht="14.25">
      <c r="A14" s="1">
        <v>11</v>
      </c>
      <c r="B14" s="39" t="s">
        <v>135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  <c r="H14" s="3" t="s">
        <v>158</v>
      </c>
      <c r="I14" s="3" t="s">
        <v>158</v>
      </c>
      <c r="J14" s="3" t="s">
        <v>158</v>
      </c>
      <c r="K14" s="3" t="s">
        <v>158</v>
      </c>
      <c r="L14" s="3"/>
      <c r="M14" s="4" t="s">
        <v>158</v>
      </c>
      <c r="N14" s="4" t="s">
        <v>158</v>
      </c>
      <c r="O14" s="4" t="s">
        <v>159</v>
      </c>
      <c r="P14" s="4">
        <v>0</v>
      </c>
      <c r="Q14" s="4"/>
      <c r="R14" s="4"/>
      <c r="S14" s="35"/>
      <c r="T14" s="35"/>
      <c r="U14" s="35"/>
      <c r="V14" s="35"/>
      <c r="W14" s="35"/>
      <c r="X14" s="5">
        <f t="shared" si="0"/>
        <v>0.5238095238095238</v>
      </c>
      <c r="Y14" s="1">
        <f t="shared" si="1"/>
        <v>3</v>
      </c>
      <c r="Z14" s="19">
        <f t="shared" si="2"/>
        <v>1</v>
      </c>
      <c r="AA14" s="19">
        <f t="shared" si="3"/>
        <v>0.5</v>
      </c>
      <c r="AB14" s="19">
        <f t="shared" si="4"/>
        <v>0.75</v>
      </c>
      <c r="AC14" s="20">
        <v>4</v>
      </c>
    </row>
    <row r="15" spans="1:29" ht="12.75">
      <c r="A15" s="1">
        <v>12</v>
      </c>
      <c r="B15" s="25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6"/>
      <c r="S15" s="35"/>
      <c r="T15" s="35"/>
      <c r="U15" s="35"/>
      <c r="V15" s="35"/>
      <c r="W15" s="35"/>
      <c r="X15" s="5">
        <f t="shared" si="0"/>
        <v>0</v>
      </c>
      <c r="Y15" s="1">
        <f t="shared" si="1"/>
        <v>2</v>
      </c>
      <c r="Z15" s="19" t="e">
        <f t="shared" si="2"/>
        <v>#DIV/0!</v>
      </c>
      <c r="AA15" s="19" t="e">
        <f t="shared" si="3"/>
        <v>#DIV/0!</v>
      </c>
      <c r="AB15" s="19" t="e">
        <f t="shared" si="4"/>
        <v>#DIV/0!</v>
      </c>
      <c r="AC15" s="20"/>
    </row>
    <row r="16" spans="1:29" ht="12.75">
      <c r="A16" s="1">
        <v>13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20"/>
    </row>
    <row r="17" spans="1:29" ht="12.75">
      <c r="A17" s="1">
        <v>14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4"/>
        <v>#DIV/0!</v>
      </c>
      <c r="AC17" s="20"/>
    </row>
    <row r="18" spans="1:29" ht="12.75">
      <c r="A18" s="1">
        <v>15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20"/>
    </row>
    <row r="19" spans="1:29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/>
      <c r="Y21" s="1"/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>
        <f>COUNTIF(C27:W27,"+")/21</f>
        <v>0</v>
      </c>
      <c r="Y27" s="1">
        <f>IF(X27&gt;=80%,5,IF(X27&gt;=65,4,IF(X27&gt;=50%,3,2)))</f>
        <v>2</v>
      </c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/>
      <c r="Y28" s="1"/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9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>
        <f>COUNTIF(C29:W29,"+")/21</f>
        <v>0</v>
      </c>
      <c r="Y29" s="1">
        <f>IF(X29&gt;=80%,5,IF(X29&gt;=65,4,IF(X29&gt;=50%,3,2)))</f>
        <v>2</v>
      </c>
      <c r="Z29" s="19" t="e">
        <f t="shared" si="2"/>
        <v>#DIV/0!</v>
      </c>
      <c r="AA29" s="19" t="e">
        <f t="shared" si="3"/>
        <v>#DIV/0!</v>
      </c>
      <c r="AB29" s="19" t="e">
        <f t="shared" si="4"/>
        <v>#DIV/0!</v>
      </c>
      <c r="AC29" s="20"/>
    </row>
    <row r="30" spans="1:23" ht="12.75">
      <c r="A30" s="1"/>
      <c r="B30" s="26" t="s">
        <v>23</v>
      </c>
      <c r="C30" s="7">
        <f aca="true" t="shared" si="5" ref="C30:W30">COUNTIF(C4:C29,"-")</f>
        <v>1</v>
      </c>
      <c r="D30" s="7">
        <f t="shared" si="5"/>
        <v>2</v>
      </c>
      <c r="E30" s="7">
        <f t="shared" si="5"/>
        <v>1</v>
      </c>
      <c r="F30" s="7">
        <f t="shared" si="5"/>
        <v>0</v>
      </c>
      <c r="G30" s="7">
        <f t="shared" si="5"/>
        <v>5</v>
      </c>
      <c r="H30" s="7">
        <f t="shared" si="5"/>
        <v>1</v>
      </c>
      <c r="I30" s="7">
        <f t="shared" si="5"/>
        <v>1</v>
      </c>
      <c r="J30" s="7">
        <f t="shared" si="5"/>
        <v>1</v>
      </c>
      <c r="K30" s="7">
        <f t="shared" si="5"/>
        <v>0</v>
      </c>
      <c r="L30" s="7">
        <f t="shared" si="5"/>
        <v>0</v>
      </c>
      <c r="M30" s="7">
        <f t="shared" si="5"/>
        <v>5</v>
      </c>
      <c r="N30" s="7">
        <f t="shared" si="5"/>
        <v>1</v>
      </c>
      <c r="O30" s="7">
        <f t="shared" si="5"/>
        <v>2</v>
      </c>
      <c r="P30" s="7">
        <f t="shared" si="5"/>
        <v>0</v>
      </c>
      <c r="Q30" s="7">
        <f t="shared" si="5"/>
        <v>0</v>
      </c>
      <c r="R30" s="7">
        <f t="shared" si="5"/>
        <v>0</v>
      </c>
      <c r="S30" s="7">
        <f t="shared" si="5"/>
        <v>0</v>
      </c>
      <c r="T30" s="7">
        <f t="shared" si="5"/>
        <v>0</v>
      </c>
      <c r="U30" s="7">
        <f t="shared" si="5"/>
        <v>0</v>
      </c>
      <c r="V30" s="7">
        <f t="shared" si="5"/>
        <v>0</v>
      </c>
      <c r="W30" s="7">
        <f t="shared" si="5"/>
        <v>0</v>
      </c>
    </row>
    <row r="31" spans="2:23" ht="12.75">
      <c r="B31" s="26" t="s">
        <v>24</v>
      </c>
      <c r="C31" s="7">
        <f aca="true" t="shared" si="6" ref="C31:W31">COUNTIF(C4:C29,"+")</f>
        <v>10</v>
      </c>
      <c r="D31" s="7">
        <f t="shared" si="6"/>
        <v>9</v>
      </c>
      <c r="E31" s="7">
        <f t="shared" si="6"/>
        <v>10</v>
      </c>
      <c r="F31" s="7">
        <f t="shared" si="6"/>
        <v>11</v>
      </c>
      <c r="G31" s="7">
        <f t="shared" si="6"/>
        <v>6</v>
      </c>
      <c r="H31" s="7">
        <f t="shared" si="6"/>
        <v>10</v>
      </c>
      <c r="I31" s="7">
        <f t="shared" si="6"/>
        <v>10</v>
      </c>
      <c r="J31" s="7">
        <f t="shared" si="6"/>
        <v>10</v>
      </c>
      <c r="K31" s="7">
        <f t="shared" si="6"/>
        <v>11</v>
      </c>
      <c r="L31" s="7">
        <f t="shared" si="6"/>
        <v>0</v>
      </c>
      <c r="M31" s="7">
        <f t="shared" si="6"/>
        <v>6</v>
      </c>
      <c r="N31" s="7">
        <f t="shared" si="6"/>
        <v>10</v>
      </c>
      <c r="O31" s="7">
        <f t="shared" si="6"/>
        <v>9</v>
      </c>
      <c r="P31" s="7">
        <f t="shared" si="6"/>
        <v>9</v>
      </c>
      <c r="Q31" s="7">
        <f t="shared" si="6"/>
        <v>0</v>
      </c>
      <c r="R31" s="7">
        <f t="shared" si="6"/>
        <v>0</v>
      </c>
      <c r="S31" s="7">
        <f t="shared" si="6"/>
        <v>0</v>
      </c>
      <c r="T31" s="7">
        <f t="shared" si="6"/>
        <v>0</v>
      </c>
      <c r="U31" s="7">
        <f t="shared" si="6"/>
        <v>0</v>
      </c>
      <c r="V31" s="7">
        <f t="shared" si="6"/>
        <v>0</v>
      </c>
      <c r="W31" s="7">
        <f t="shared" si="6"/>
        <v>0</v>
      </c>
    </row>
    <row r="32" spans="2:25" ht="12.75">
      <c r="B32" s="26" t="s">
        <v>19</v>
      </c>
      <c r="C32" s="8">
        <f aca="true" t="shared" si="7" ref="C32:Y32">C31/$C$35</f>
        <v>0.9090909090909091</v>
      </c>
      <c r="D32" s="8">
        <f t="shared" si="7"/>
        <v>0.8181818181818182</v>
      </c>
      <c r="E32" s="8">
        <f t="shared" si="7"/>
        <v>0.9090909090909091</v>
      </c>
      <c r="F32" s="8">
        <f t="shared" si="7"/>
        <v>1</v>
      </c>
      <c r="G32" s="8">
        <f t="shared" si="7"/>
        <v>0.5454545454545454</v>
      </c>
      <c r="H32" s="8">
        <f t="shared" si="7"/>
        <v>0.9090909090909091</v>
      </c>
      <c r="I32" s="8">
        <f t="shared" si="7"/>
        <v>0.9090909090909091</v>
      </c>
      <c r="J32" s="8">
        <f t="shared" si="7"/>
        <v>0.9090909090909091</v>
      </c>
      <c r="K32" s="8">
        <f t="shared" si="7"/>
        <v>1</v>
      </c>
      <c r="L32" s="8">
        <f t="shared" si="7"/>
        <v>0</v>
      </c>
      <c r="M32" s="8">
        <f t="shared" si="7"/>
        <v>0.5454545454545454</v>
      </c>
      <c r="N32" s="8">
        <f t="shared" si="7"/>
        <v>0.9090909090909091</v>
      </c>
      <c r="O32" s="8">
        <f t="shared" si="7"/>
        <v>0.8181818181818182</v>
      </c>
      <c r="P32" s="8">
        <f t="shared" si="7"/>
        <v>0.8181818181818182</v>
      </c>
      <c r="Q32" s="8">
        <f t="shared" si="7"/>
        <v>0</v>
      </c>
      <c r="R32" s="8">
        <f t="shared" si="7"/>
        <v>0</v>
      </c>
      <c r="S32" s="8">
        <f t="shared" si="7"/>
        <v>0</v>
      </c>
      <c r="T32" s="8">
        <f t="shared" si="7"/>
        <v>0</v>
      </c>
      <c r="U32" s="8">
        <f t="shared" si="7"/>
        <v>0</v>
      </c>
      <c r="V32" s="8">
        <f t="shared" si="7"/>
        <v>0</v>
      </c>
      <c r="W32" s="8">
        <f t="shared" si="7"/>
        <v>0</v>
      </c>
      <c r="X32" s="8">
        <f t="shared" si="7"/>
        <v>0</v>
      </c>
      <c r="Y32" s="8">
        <f t="shared" si="7"/>
        <v>0</v>
      </c>
    </row>
    <row r="33" spans="2:23" ht="12.75">
      <c r="B33" s="26" t="s">
        <v>25</v>
      </c>
      <c r="C33" s="7">
        <f aca="true" t="shared" si="8" ref="C33:Q33">COUNTIF(C4:C29,0)</f>
        <v>0</v>
      </c>
      <c r="D33" s="7">
        <f t="shared" si="8"/>
        <v>0</v>
      </c>
      <c r="E33" s="7">
        <f t="shared" si="8"/>
        <v>0</v>
      </c>
      <c r="F33" s="7">
        <f t="shared" si="8"/>
        <v>0</v>
      </c>
      <c r="G33" s="7">
        <f t="shared" si="8"/>
        <v>0</v>
      </c>
      <c r="H33" s="7">
        <f t="shared" si="8"/>
        <v>0</v>
      </c>
      <c r="I33" s="7">
        <f t="shared" si="8"/>
        <v>0</v>
      </c>
      <c r="J33" s="7">
        <f t="shared" si="8"/>
        <v>0</v>
      </c>
      <c r="K33" s="7">
        <f t="shared" si="8"/>
        <v>0</v>
      </c>
      <c r="L33" s="7">
        <f t="shared" si="8"/>
        <v>0</v>
      </c>
      <c r="M33" s="7">
        <f t="shared" si="8"/>
        <v>0</v>
      </c>
      <c r="N33" s="7">
        <f t="shared" si="8"/>
        <v>0</v>
      </c>
      <c r="O33" s="7">
        <f t="shared" si="8"/>
        <v>0</v>
      </c>
      <c r="P33" s="7">
        <f t="shared" si="8"/>
        <v>2</v>
      </c>
      <c r="Q33" s="7">
        <f t="shared" si="8"/>
        <v>0</v>
      </c>
      <c r="R33" s="7"/>
      <c r="S33" s="7">
        <f>COUNTIF(S4:S29,0)</f>
        <v>0</v>
      </c>
      <c r="T33" s="7">
        <f>COUNTIF(T4:T29,0)</f>
        <v>0</v>
      </c>
      <c r="U33" s="7">
        <f>COUNTIF(U4:U29,0)</f>
        <v>0</v>
      </c>
      <c r="V33" s="7">
        <f>COUNTIF(V4:V29,0)</f>
        <v>0</v>
      </c>
      <c r="W33" s="7">
        <f>COUNTIF(W4:W29,0)</f>
        <v>0</v>
      </c>
    </row>
    <row r="35" spans="2:3" ht="12.75">
      <c r="B35" s="26" t="s">
        <v>30</v>
      </c>
      <c r="C35" s="2">
        <f>COUNT(AC4:AC29)</f>
        <v>11</v>
      </c>
    </row>
    <row r="36" spans="2:6" ht="12.75">
      <c r="B36" s="26" t="s">
        <v>26</v>
      </c>
      <c r="C36" s="2">
        <f>COUNTIF($AC$4:$AC$29,5)</f>
        <v>4</v>
      </c>
      <c r="D36" s="10"/>
      <c r="E36" s="10"/>
      <c r="F36" s="10"/>
    </row>
    <row r="37" spans="2:6" ht="12.75">
      <c r="B37" s="26" t="s">
        <v>27</v>
      </c>
      <c r="C37" s="2">
        <f>COUNTIF($AC$4:$AC$29,4)</f>
        <v>6</v>
      </c>
      <c r="D37" s="9"/>
      <c r="E37" s="9"/>
      <c r="F37" s="9"/>
    </row>
    <row r="38" spans="2:7" ht="12.75">
      <c r="B38" s="26" t="s">
        <v>28</v>
      </c>
      <c r="C38" s="2">
        <f>COUNTIF($AC$4:$AC$29,3)</f>
        <v>1</v>
      </c>
      <c r="D38" s="10"/>
      <c r="E38" s="10"/>
      <c r="F38" s="10"/>
      <c r="G38" s="10"/>
    </row>
    <row r="39" spans="2:3" ht="12.75">
      <c r="B39" s="26" t="s">
        <v>29</v>
      </c>
      <c r="C39" s="2">
        <f>COUNTIF($AC$4:$AC$29,2)</f>
        <v>0</v>
      </c>
    </row>
    <row r="40" spans="2:3" ht="12.75">
      <c r="B40" s="26" t="s">
        <v>31</v>
      </c>
      <c r="C40" s="5">
        <f>(C36+C37+C38)/C35</f>
        <v>1</v>
      </c>
    </row>
    <row r="41" spans="2:3" ht="12.75">
      <c r="B41" s="26" t="s">
        <v>32</v>
      </c>
      <c r="C41" s="5">
        <f>(C36+C37)/C35</f>
        <v>0.9090909090909091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1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5.375" style="0" customWidth="1"/>
    <col min="2" max="2" width="26.37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166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162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5">
      <c r="A4" s="1">
        <v>1</v>
      </c>
      <c r="B4" s="40" t="s">
        <v>136</v>
      </c>
      <c r="C4" s="3" t="s">
        <v>159</v>
      </c>
      <c r="D4" s="3" t="s">
        <v>158</v>
      </c>
      <c r="E4" s="3" t="s">
        <v>158</v>
      </c>
      <c r="F4" s="3" t="s">
        <v>158</v>
      </c>
      <c r="G4" s="3" t="s">
        <v>159</v>
      </c>
      <c r="H4" s="3" t="s">
        <v>158</v>
      </c>
      <c r="I4" s="3" t="s">
        <v>158</v>
      </c>
      <c r="J4" s="3" t="s">
        <v>158</v>
      </c>
      <c r="K4" s="3" t="s">
        <v>158</v>
      </c>
      <c r="L4" s="3" t="s">
        <v>159</v>
      </c>
      <c r="M4" s="4" t="s">
        <v>159</v>
      </c>
      <c r="N4" s="4" t="s">
        <v>158</v>
      </c>
      <c r="O4" s="4" t="s">
        <v>159</v>
      </c>
      <c r="P4" s="4"/>
      <c r="Q4" s="4"/>
      <c r="R4" s="4"/>
      <c r="S4" s="35"/>
      <c r="T4" s="35"/>
      <c r="U4" s="35"/>
      <c r="V4" s="35"/>
      <c r="W4" s="35"/>
      <c r="X4" s="5">
        <f aca="true" t="shared" si="0" ref="X4:X20">COUNTIF(C4:W4,"+")/21</f>
        <v>0.38095238095238093</v>
      </c>
      <c r="Y4" s="1">
        <f aca="true" t="shared" si="1" ref="Y4:Y20">IF(X4&gt;=80%,5,IF(X4&gt;=65,4,IF(X4&gt;=50%,3,2)))</f>
        <v>2</v>
      </c>
      <c r="Z4" s="19">
        <f aca="true" t="shared" si="2" ref="Z4:Z29">COUNTIF($C4:$L4,"+")/(COUNTIF($C4:$L4,"+")+COUNTIF($C4:$L4,"-")+COUNTIF($C4:$L4,"0"))</f>
        <v>0.7</v>
      </c>
      <c r="AA4" s="19">
        <f aca="true" t="shared" si="3" ref="AA4:AA29">COUNTIF($M4:$R4,"+")/(COUNTIF($M4:$R4,"+")+COUNTIF($M4:$R4,"-")+COUNTIF($M4:$R4,"0"))</f>
        <v>0.3333333333333333</v>
      </c>
      <c r="AB4" s="19">
        <f aca="true" t="shared" si="4" ref="AB4:AB29">AVERAGE(Z4:AA4)</f>
        <v>0.5166666666666666</v>
      </c>
      <c r="AC4" s="42">
        <v>4</v>
      </c>
    </row>
    <row r="5" spans="1:29" ht="15">
      <c r="A5" s="1">
        <v>2</v>
      </c>
      <c r="B5" s="41" t="s">
        <v>91</v>
      </c>
      <c r="C5" s="3" t="s">
        <v>158</v>
      </c>
      <c r="D5" s="3" t="s">
        <v>158</v>
      </c>
      <c r="E5" s="3" t="s">
        <v>159</v>
      </c>
      <c r="F5" s="3" t="s">
        <v>158</v>
      </c>
      <c r="G5" s="3" t="s">
        <v>158</v>
      </c>
      <c r="H5" s="3" t="s">
        <v>158</v>
      </c>
      <c r="I5" s="3" t="s">
        <v>158</v>
      </c>
      <c r="J5" s="3" t="s">
        <v>158</v>
      </c>
      <c r="K5" s="3" t="s">
        <v>158</v>
      </c>
      <c r="L5" s="3" t="s">
        <v>158</v>
      </c>
      <c r="M5" s="4" t="s">
        <v>159</v>
      </c>
      <c r="N5" s="4" t="s">
        <v>158</v>
      </c>
      <c r="O5" s="4" t="s">
        <v>158</v>
      </c>
      <c r="P5" s="4"/>
      <c r="Q5" s="4"/>
      <c r="R5" s="4"/>
      <c r="S5" s="35"/>
      <c r="T5" s="35"/>
      <c r="U5" s="35"/>
      <c r="V5" s="35"/>
      <c r="W5" s="35"/>
      <c r="X5" s="5">
        <f t="shared" si="0"/>
        <v>0.5238095238095238</v>
      </c>
      <c r="Y5" s="1">
        <f t="shared" si="1"/>
        <v>3</v>
      </c>
      <c r="Z5" s="19">
        <f t="shared" si="2"/>
        <v>0.9</v>
      </c>
      <c r="AA5" s="19">
        <f t="shared" si="3"/>
        <v>0.6666666666666666</v>
      </c>
      <c r="AB5" s="19">
        <f t="shared" si="4"/>
        <v>0.7833333333333333</v>
      </c>
      <c r="AC5" s="42">
        <v>4</v>
      </c>
    </row>
    <row r="6" spans="1:29" ht="15">
      <c r="A6" s="1">
        <v>3</v>
      </c>
      <c r="B6" s="40" t="s">
        <v>140</v>
      </c>
      <c r="C6" s="3" t="s">
        <v>158</v>
      </c>
      <c r="D6" s="3" t="s">
        <v>158</v>
      </c>
      <c r="E6" s="3" t="s">
        <v>158</v>
      </c>
      <c r="F6" s="3" t="s">
        <v>158</v>
      </c>
      <c r="G6" s="3" t="s">
        <v>158</v>
      </c>
      <c r="H6" s="3" t="s">
        <v>158</v>
      </c>
      <c r="I6" s="3" t="s">
        <v>158</v>
      </c>
      <c r="J6" s="3" t="s">
        <v>158</v>
      </c>
      <c r="K6" s="3" t="s">
        <v>158</v>
      </c>
      <c r="L6" s="3" t="s">
        <v>158</v>
      </c>
      <c r="M6" s="4" t="s">
        <v>158</v>
      </c>
      <c r="N6" s="4" t="s">
        <v>158</v>
      </c>
      <c r="O6" s="4" t="s">
        <v>158</v>
      </c>
      <c r="P6" s="4"/>
      <c r="Q6" s="4"/>
      <c r="R6" s="4"/>
      <c r="S6" s="35"/>
      <c r="T6" s="35"/>
      <c r="U6" s="35"/>
      <c r="V6" s="35"/>
      <c r="W6" s="35"/>
      <c r="X6" s="5">
        <f t="shared" si="0"/>
        <v>0.6190476190476191</v>
      </c>
      <c r="Y6" s="1">
        <f t="shared" si="1"/>
        <v>3</v>
      </c>
      <c r="Z6" s="19">
        <f t="shared" si="2"/>
        <v>1</v>
      </c>
      <c r="AA6" s="19">
        <f t="shared" si="3"/>
        <v>1</v>
      </c>
      <c r="AB6" s="19">
        <f t="shared" si="4"/>
        <v>1</v>
      </c>
      <c r="AC6" s="42">
        <v>5</v>
      </c>
    </row>
    <row r="7" spans="1:29" ht="15">
      <c r="A7" s="1">
        <v>4</v>
      </c>
      <c r="B7" s="40" t="s">
        <v>141</v>
      </c>
      <c r="C7" s="3" t="s">
        <v>158</v>
      </c>
      <c r="D7" s="3" t="s">
        <v>158</v>
      </c>
      <c r="E7" s="3" t="s">
        <v>159</v>
      </c>
      <c r="F7" s="3" t="s">
        <v>158</v>
      </c>
      <c r="G7" s="3" t="s">
        <v>158</v>
      </c>
      <c r="H7" s="3" t="s">
        <v>158</v>
      </c>
      <c r="I7" s="3" t="s">
        <v>158</v>
      </c>
      <c r="J7" s="3" t="s">
        <v>158</v>
      </c>
      <c r="K7" s="3" t="s">
        <v>158</v>
      </c>
      <c r="L7" s="3" t="s">
        <v>158</v>
      </c>
      <c r="M7" s="4" t="s">
        <v>158</v>
      </c>
      <c r="N7" s="4" t="s">
        <v>158</v>
      </c>
      <c r="O7" s="4" t="s">
        <v>158</v>
      </c>
      <c r="P7" s="4"/>
      <c r="Q7" s="4"/>
      <c r="R7" s="4"/>
      <c r="S7" s="35"/>
      <c r="T7" s="35"/>
      <c r="U7" s="35"/>
      <c r="V7" s="35"/>
      <c r="W7" s="35"/>
      <c r="X7" s="5">
        <f t="shared" si="0"/>
        <v>0.5714285714285714</v>
      </c>
      <c r="Y7" s="1">
        <f t="shared" si="1"/>
        <v>3</v>
      </c>
      <c r="Z7" s="19">
        <f t="shared" si="2"/>
        <v>0.9</v>
      </c>
      <c r="AA7" s="19">
        <f t="shared" si="3"/>
        <v>1</v>
      </c>
      <c r="AB7" s="19">
        <f t="shared" si="4"/>
        <v>0.95</v>
      </c>
      <c r="AC7" s="42">
        <v>4</v>
      </c>
    </row>
    <row r="8" spans="1:29" ht="15">
      <c r="A8" s="1">
        <v>5</v>
      </c>
      <c r="B8" s="40" t="s">
        <v>142</v>
      </c>
      <c r="C8" s="3" t="s">
        <v>158</v>
      </c>
      <c r="D8" s="3" t="s">
        <v>158</v>
      </c>
      <c r="E8" s="3" t="s">
        <v>158</v>
      </c>
      <c r="F8" s="3" t="s">
        <v>159</v>
      </c>
      <c r="G8" s="3" t="s">
        <v>158</v>
      </c>
      <c r="H8" s="3" t="s">
        <v>158</v>
      </c>
      <c r="I8" s="3" t="s">
        <v>158</v>
      </c>
      <c r="J8" s="3" t="s">
        <v>158</v>
      </c>
      <c r="K8" s="3" t="s">
        <v>158</v>
      </c>
      <c r="L8" s="3" t="s">
        <v>158</v>
      </c>
      <c r="M8" s="4">
        <v>0</v>
      </c>
      <c r="N8" s="4" t="s">
        <v>158</v>
      </c>
      <c r="O8" s="4">
        <v>0</v>
      </c>
      <c r="P8" s="4"/>
      <c r="Q8" s="4"/>
      <c r="R8" s="4"/>
      <c r="S8" s="35"/>
      <c r="T8" s="35"/>
      <c r="U8" s="35"/>
      <c r="V8" s="35"/>
      <c r="W8" s="35"/>
      <c r="X8" s="5">
        <f t="shared" si="0"/>
        <v>0.47619047619047616</v>
      </c>
      <c r="Y8" s="1">
        <f t="shared" si="1"/>
        <v>2</v>
      </c>
      <c r="Z8" s="19">
        <f t="shared" si="2"/>
        <v>0.9</v>
      </c>
      <c r="AA8" s="19">
        <f t="shared" si="3"/>
        <v>0.3333333333333333</v>
      </c>
      <c r="AB8" s="19">
        <f t="shared" si="4"/>
        <v>0.6166666666666667</v>
      </c>
      <c r="AC8" s="42">
        <v>3</v>
      </c>
    </row>
    <row r="9" spans="1:29" ht="15">
      <c r="A9" s="1">
        <v>6</v>
      </c>
      <c r="B9" s="40" t="s">
        <v>144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  <c r="H9" s="3" t="s">
        <v>158</v>
      </c>
      <c r="I9" s="3" t="s">
        <v>158</v>
      </c>
      <c r="J9" s="3" t="s">
        <v>158</v>
      </c>
      <c r="K9" s="3" t="s">
        <v>158</v>
      </c>
      <c r="L9" s="3" t="s">
        <v>158</v>
      </c>
      <c r="M9" s="4" t="s">
        <v>158</v>
      </c>
      <c r="N9" s="4" t="s">
        <v>158</v>
      </c>
      <c r="O9" s="4" t="s">
        <v>158</v>
      </c>
      <c r="P9" s="4"/>
      <c r="Q9" s="4"/>
      <c r="R9" s="4"/>
      <c r="S9" s="35"/>
      <c r="T9" s="35"/>
      <c r="U9" s="35"/>
      <c r="V9" s="35"/>
      <c r="W9" s="35"/>
      <c r="X9" s="5">
        <f t="shared" si="0"/>
        <v>0.6190476190476191</v>
      </c>
      <c r="Y9" s="1">
        <f t="shared" si="1"/>
        <v>3</v>
      </c>
      <c r="Z9" s="19">
        <f t="shared" si="2"/>
        <v>1</v>
      </c>
      <c r="AA9" s="19">
        <f t="shared" si="3"/>
        <v>1</v>
      </c>
      <c r="AB9" s="19">
        <f t="shared" si="4"/>
        <v>1</v>
      </c>
      <c r="AC9" s="42">
        <v>5</v>
      </c>
    </row>
    <row r="10" spans="1:29" ht="15">
      <c r="A10" s="1">
        <v>7</v>
      </c>
      <c r="B10" s="40" t="s">
        <v>146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158</v>
      </c>
      <c r="H10" s="3" t="s">
        <v>158</v>
      </c>
      <c r="I10" s="3" t="s">
        <v>158</v>
      </c>
      <c r="J10" s="3" t="s">
        <v>158</v>
      </c>
      <c r="K10" s="3" t="s">
        <v>158</v>
      </c>
      <c r="L10" s="3" t="s">
        <v>158</v>
      </c>
      <c r="M10" s="4" t="s">
        <v>158</v>
      </c>
      <c r="N10" s="4" t="s">
        <v>158</v>
      </c>
      <c r="O10" s="4" t="s">
        <v>159</v>
      </c>
      <c r="P10" s="4"/>
      <c r="Q10" s="4"/>
      <c r="R10" s="4"/>
      <c r="S10" s="35"/>
      <c r="T10" s="35"/>
      <c r="U10" s="35"/>
      <c r="V10" s="35"/>
      <c r="W10" s="35"/>
      <c r="X10" s="5">
        <f t="shared" si="0"/>
        <v>0.5714285714285714</v>
      </c>
      <c r="Y10" s="1">
        <f t="shared" si="1"/>
        <v>3</v>
      </c>
      <c r="Z10" s="19">
        <f t="shared" si="2"/>
        <v>1</v>
      </c>
      <c r="AA10" s="19">
        <f t="shared" si="3"/>
        <v>0.6666666666666666</v>
      </c>
      <c r="AB10" s="19">
        <f t="shared" si="4"/>
        <v>0.8333333333333333</v>
      </c>
      <c r="AC10" s="42">
        <v>4</v>
      </c>
    </row>
    <row r="11" spans="1:29" ht="15">
      <c r="A11" s="1">
        <v>8</v>
      </c>
      <c r="B11" s="40" t="s">
        <v>150</v>
      </c>
      <c r="C11" s="3" t="s">
        <v>158</v>
      </c>
      <c r="D11" s="3" t="s">
        <v>158</v>
      </c>
      <c r="E11" s="3" t="s">
        <v>159</v>
      </c>
      <c r="F11" s="3" t="s">
        <v>158</v>
      </c>
      <c r="G11" s="3" t="s">
        <v>158</v>
      </c>
      <c r="H11" s="3" t="s">
        <v>158</v>
      </c>
      <c r="I11" s="3" t="s">
        <v>159</v>
      </c>
      <c r="J11" s="3" t="s">
        <v>159</v>
      </c>
      <c r="K11" s="3" t="s">
        <v>158</v>
      </c>
      <c r="L11" s="3" t="s">
        <v>158</v>
      </c>
      <c r="M11" s="4" t="s">
        <v>158</v>
      </c>
      <c r="N11" s="4" t="s">
        <v>158</v>
      </c>
      <c r="O11" s="4" t="s">
        <v>158</v>
      </c>
      <c r="P11" s="4"/>
      <c r="Q11" s="4"/>
      <c r="R11" s="4"/>
      <c r="S11" s="35"/>
      <c r="T11" s="35"/>
      <c r="U11" s="35"/>
      <c r="V11" s="35"/>
      <c r="W11" s="35"/>
      <c r="X11" s="5">
        <f t="shared" si="0"/>
        <v>0.47619047619047616</v>
      </c>
      <c r="Y11" s="1">
        <f t="shared" si="1"/>
        <v>2</v>
      </c>
      <c r="Z11" s="19">
        <f t="shared" si="2"/>
        <v>0.7</v>
      </c>
      <c r="AA11" s="19">
        <f t="shared" si="3"/>
        <v>1</v>
      </c>
      <c r="AB11" s="19">
        <f t="shared" si="4"/>
        <v>0.85</v>
      </c>
      <c r="AC11" s="42">
        <v>4</v>
      </c>
    </row>
    <row r="12" spans="1:29" ht="15">
      <c r="A12" s="1">
        <v>9</v>
      </c>
      <c r="B12" s="40" t="s">
        <v>151</v>
      </c>
      <c r="C12" s="3" t="s">
        <v>158</v>
      </c>
      <c r="D12" s="3" t="s">
        <v>158</v>
      </c>
      <c r="E12" s="3" t="s">
        <v>158</v>
      </c>
      <c r="F12" s="3" t="s">
        <v>158</v>
      </c>
      <c r="G12" s="3" t="s">
        <v>158</v>
      </c>
      <c r="H12" s="3" t="s">
        <v>158</v>
      </c>
      <c r="I12" s="3" t="s">
        <v>158</v>
      </c>
      <c r="J12" s="3" t="s">
        <v>158</v>
      </c>
      <c r="K12" s="3" t="s">
        <v>159</v>
      </c>
      <c r="L12" s="3" t="s">
        <v>158</v>
      </c>
      <c r="M12" s="4" t="s">
        <v>158</v>
      </c>
      <c r="N12" s="4" t="s">
        <v>158</v>
      </c>
      <c r="O12" s="4">
        <v>0</v>
      </c>
      <c r="P12" s="4"/>
      <c r="Q12" s="4"/>
      <c r="R12" s="4"/>
      <c r="S12" s="35"/>
      <c r="T12" s="35"/>
      <c r="U12" s="35"/>
      <c r="V12" s="35"/>
      <c r="W12" s="35"/>
      <c r="X12" s="5">
        <f t="shared" si="0"/>
        <v>0.5238095238095238</v>
      </c>
      <c r="Y12" s="1">
        <f t="shared" si="1"/>
        <v>3</v>
      </c>
      <c r="Z12" s="19">
        <f t="shared" si="2"/>
        <v>0.9</v>
      </c>
      <c r="AA12" s="19">
        <f t="shared" si="3"/>
        <v>0.6666666666666666</v>
      </c>
      <c r="AB12" s="19">
        <f t="shared" si="4"/>
        <v>0.7833333333333333</v>
      </c>
      <c r="AC12" s="42">
        <v>5</v>
      </c>
    </row>
    <row r="13" spans="1:29" ht="15">
      <c r="A13" s="1">
        <v>10</v>
      </c>
      <c r="B13" s="40" t="s">
        <v>154</v>
      </c>
      <c r="C13" s="3" t="s">
        <v>158</v>
      </c>
      <c r="D13" s="3" t="s">
        <v>159</v>
      </c>
      <c r="E13" s="3" t="s">
        <v>158</v>
      </c>
      <c r="F13" s="3" t="s">
        <v>158</v>
      </c>
      <c r="G13" s="3" t="s">
        <v>158</v>
      </c>
      <c r="H13" s="3" t="s">
        <v>158</v>
      </c>
      <c r="I13" s="3" t="s">
        <v>158</v>
      </c>
      <c r="J13" s="3" t="s">
        <v>158</v>
      </c>
      <c r="K13" s="3" t="s">
        <v>158</v>
      </c>
      <c r="L13" s="3" t="s">
        <v>158</v>
      </c>
      <c r="M13" s="4" t="s">
        <v>159</v>
      </c>
      <c r="N13" s="4" t="s">
        <v>158</v>
      </c>
      <c r="O13" s="4">
        <v>0</v>
      </c>
      <c r="P13" s="4"/>
      <c r="Q13" s="4"/>
      <c r="R13" s="4"/>
      <c r="S13" s="35"/>
      <c r="T13" s="35"/>
      <c r="U13" s="35"/>
      <c r="V13" s="35"/>
      <c r="W13" s="35"/>
      <c r="X13" s="5">
        <f t="shared" si="0"/>
        <v>0.47619047619047616</v>
      </c>
      <c r="Y13" s="1">
        <f t="shared" si="1"/>
        <v>2</v>
      </c>
      <c r="Z13" s="19">
        <f t="shared" si="2"/>
        <v>0.9</v>
      </c>
      <c r="AA13" s="19">
        <f t="shared" si="3"/>
        <v>0.3333333333333333</v>
      </c>
      <c r="AB13" s="19">
        <f t="shared" si="4"/>
        <v>0.6166666666666667</v>
      </c>
      <c r="AC13" s="42">
        <v>4</v>
      </c>
    </row>
    <row r="14" spans="1:29" ht="15">
      <c r="A14" s="1">
        <v>11</v>
      </c>
      <c r="B14" s="40" t="s">
        <v>157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  <c r="H14" s="3" t="s">
        <v>158</v>
      </c>
      <c r="I14" s="3" t="s">
        <v>158</v>
      </c>
      <c r="J14" s="3" t="s">
        <v>158</v>
      </c>
      <c r="K14" s="3" t="s">
        <v>158</v>
      </c>
      <c r="L14" s="3" t="s">
        <v>158</v>
      </c>
      <c r="M14" s="4" t="s">
        <v>158</v>
      </c>
      <c r="N14" s="4" t="s">
        <v>158</v>
      </c>
      <c r="O14" s="4" t="s">
        <v>158</v>
      </c>
      <c r="P14" s="4"/>
      <c r="Q14" s="4"/>
      <c r="R14" s="4"/>
      <c r="S14" s="35"/>
      <c r="T14" s="35"/>
      <c r="U14" s="35"/>
      <c r="V14" s="35"/>
      <c r="W14" s="35"/>
      <c r="X14" s="5">
        <f t="shared" si="0"/>
        <v>0.6190476190476191</v>
      </c>
      <c r="Y14" s="1">
        <f t="shared" si="1"/>
        <v>3</v>
      </c>
      <c r="Z14" s="19">
        <f t="shared" si="2"/>
        <v>1</v>
      </c>
      <c r="AA14" s="19">
        <f t="shared" si="3"/>
        <v>1</v>
      </c>
      <c r="AB14" s="19">
        <f t="shared" si="4"/>
        <v>1</v>
      </c>
      <c r="AC14" s="42">
        <v>5</v>
      </c>
    </row>
    <row r="15" spans="1:29" ht="12.75">
      <c r="A15" s="1">
        <v>12</v>
      </c>
      <c r="B15" s="25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6"/>
      <c r="S15" s="35"/>
      <c r="T15" s="35"/>
      <c r="U15" s="35"/>
      <c r="V15" s="35"/>
      <c r="W15" s="35"/>
      <c r="X15" s="5">
        <f t="shared" si="0"/>
        <v>0</v>
      </c>
      <c r="Y15" s="1">
        <f t="shared" si="1"/>
        <v>2</v>
      </c>
      <c r="Z15" s="19" t="e">
        <f t="shared" si="2"/>
        <v>#DIV/0!</v>
      </c>
      <c r="AA15" s="19" t="e">
        <f t="shared" si="3"/>
        <v>#DIV/0!</v>
      </c>
      <c r="AB15" s="19" t="e">
        <f t="shared" si="4"/>
        <v>#DIV/0!</v>
      </c>
      <c r="AC15" s="20"/>
    </row>
    <row r="16" spans="1:29" ht="12.75">
      <c r="A16" s="1">
        <v>13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20"/>
    </row>
    <row r="17" spans="1:29" ht="12.75">
      <c r="A17" s="1">
        <v>14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4"/>
        <v>#DIV/0!</v>
      </c>
      <c r="AC17" s="20"/>
    </row>
    <row r="18" spans="1:29" ht="12.75">
      <c r="A18" s="1">
        <v>15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20"/>
    </row>
    <row r="19" spans="1:29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/>
      <c r="Y21" s="1"/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>
        <f>COUNTIF(C27:W27,"+")/21</f>
        <v>0</v>
      </c>
      <c r="Y27" s="1">
        <f>IF(X27&gt;=80%,5,IF(X27&gt;=65,4,IF(X27&gt;=50%,3,2)))</f>
        <v>2</v>
      </c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/>
      <c r="Y28" s="1"/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9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>
        <f>COUNTIF(C29:W29,"+")/21</f>
        <v>0</v>
      </c>
      <c r="Y29" s="1">
        <f>IF(X29&gt;=80%,5,IF(X29&gt;=65,4,IF(X29&gt;=50%,3,2)))</f>
        <v>2</v>
      </c>
      <c r="Z29" s="19" t="e">
        <f t="shared" si="2"/>
        <v>#DIV/0!</v>
      </c>
      <c r="AA29" s="19" t="e">
        <f t="shared" si="3"/>
        <v>#DIV/0!</v>
      </c>
      <c r="AB29" s="19" t="e">
        <f t="shared" si="4"/>
        <v>#DIV/0!</v>
      </c>
      <c r="AC29" s="20"/>
    </row>
    <row r="30" spans="1:23" ht="12.75">
      <c r="A30" s="1"/>
      <c r="B30" s="26" t="s">
        <v>23</v>
      </c>
      <c r="C30" s="7">
        <f aca="true" t="shared" si="5" ref="C30:W30">COUNTIF(C4:C29,"-")</f>
        <v>1</v>
      </c>
      <c r="D30" s="7">
        <f t="shared" si="5"/>
        <v>1</v>
      </c>
      <c r="E30" s="7">
        <f t="shared" si="5"/>
        <v>3</v>
      </c>
      <c r="F30" s="7">
        <f t="shared" si="5"/>
        <v>1</v>
      </c>
      <c r="G30" s="7">
        <f t="shared" si="5"/>
        <v>1</v>
      </c>
      <c r="H30" s="7">
        <f t="shared" si="5"/>
        <v>0</v>
      </c>
      <c r="I30" s="7">
        <f t="shared" si="5"/>
        <v>1</v>
      </c>
      <c r="J30" s="7">
        <f t="shared" si="5"/>
        <v>1</v>
      </c>
      <c r="K30" s="7">
        <f t="shared" si="5"/>
        <v>1</v>
      </c>
      <c r="L30" s="7">
        <f t="shared" si="5"/>
        <v>1</v>
      </c>
      <c r="M30" s="7">
        <f t="shared" si="5"/>
        <v>3</v>
      </c>
      <c r="N30" s="7">
        <f t="shared" si="5"/>
        <v>0</v>
      </c>
      <c r="O30" s="7">
        <f t="shared" si="5"/>
        <v>2</v>
      </c>
      <c r="P30" s="7">
        <f t="shared" si="5"/>
        <v>0</v>
      </c>
      <c r="Q30" s="7">
        <f t="shared" si="5"/>
        <v>0</v>
      </c>
      <c r="R30" s="7">
        <f t="shared" si="5"/>
        <v>0</v>
      </c>
      <c r="S30" s="7">
        <f t="shared" si="5"/>
        <v>0</v>
      </c>
      <c r="T30" s="7">
        <f t="shared" si="5"/>
        <v>0</v>
      </c>
      <c r="U30" s="7">
        <f t="shared" si="5"/>
        <v>0</v>
      </c>
      <c r="V30" s="7">
        <f t="shared" si="5"/>
        <v>0</v>
      </c>
      <c r="W30" s="7">
        <f t="shared" si="5"/>
        <v>0</v>
      </c>
    </row>
    <row r="31" spans="2:23" ht="12.75">
      <c r="B31" s="26" t="s">
        <v>24</v>
      </c>
      <c r="C31" s="7">
        <f aca="true" t="shared" si="6" ref="C31:W31">COUNTIF(C4:C29,"+")</f>
        <v>10</v>
      </c>
      <c r="D31" s="7">
        <f t="shared" si="6"/>
        <v>10</v>
      </c>
      <c r="E31" s="7">
        <f t="shared" si="6"/>
        <v>8</v>
      </c>
      <c r="F31" s="7">
        <f t="shared" si="6"/>
        <v>10</v>
      </c>
      <c r="G31" s="7">
        <f t="shared" si="6"/>
        <v>10</v>
      </c>
      <c r="H31" s="7">
        <f t="shared" si="6"/>
        <v>11</v>
      </c>
      <c r="I31" s="7">
        <f t="shared" si="6"/>
        <v>10</v>
      </c>
      <c r="J31" s="7">
        <f t="shared" si="6"/>
        <v>10</v>
      </c>
      <c r="K31" s="7">
        <f t="shared" si="6"/>
        <v>10</v>
      </c>
      <c r="L31" s="7">
        <f t="shared" si="6"/>
        <v>10</v>
      </c>
      <c r="M31" s="7">
        <f t="shared" si="6"/>
        <v>7</v>
      </c>
      <c r="N31" s="7">
        <f t="shared" si="6"/>
        <v>11</v>
      </c>
      <c r="O31" s="7">
        <f t="shared" si="6"/>
        <v>6</v>
      </c>
      <c r="P31" s="7">
        <f t="shared" si="6"/>
        <v>0</v>
      </c>
      <c r="Q31" s="7">
        <f t="shared" si="6"/>
        <v>0</v>
      </c>
      <c r="R31" s="7">
        <f t="shared" si="6"/>
        <v>0</v>
      </c>
      <c r="S31" s="7">
        <f t="shared" si="6"/>
        <v>0</v>
      </c>
      <c r="T31" s="7">
        <f t="shared" si="6"/>
        <v>0</v>
      </c>
      <c r="U31" s="7">
        <f t="shared" si="6"/>
        <v>0</v>
      </c>
      <c r="V31" s="7">
        <f t="shared" si="6"/>
        <v>0</v>
      </c>
      <c r="W31" s="7">
        <f t="shared" si="6"/>
        <v>0</v>
      </c>
    </row>
    <row r="32" spans="2:25" ht="12.75">
      <c r="B32" s="26" t="s">
        <v>19</v>
      </c>
      <c r="C32" s="8">
        <f aca="true" t="shared" si="7" ref="C32:Y32">C31/$C$35</f>
        <v>0.9090909090909091</v>
      </c>
      <c r="D32" s="8">
        <f t="shared" si="7"/>
        <v>0.9090909090909091</v>
      </c>
      <c r="E32" s="8">
        <f t="shared" si="7"/>
        <v>0.7272727272727273</v>
      </c>
      <c r="F32" s="8">
        <f t="shared" si="7"/>
        <v>0.9090909090909091</v>
      </c>
      <c r="G32" s="8">
        <f t="shared" si="7"/>
        <v>0.9090909090909091</v>
      </c>
      <c r="H32" s="8">
        <f t="shared" si="7"/>
        <v>1</v>
      </c>
      <c r="I32" s="8">
        <f t="shared" si="7"/>
        <v>0.9090909090909091</v>
      </c>
      <c r="J32" s="8">
        <f t="shared" si="7"/>
        <v>0.9090909090909091</v>
      </c>
      <c r="K32" s="8">
        <f t="shared" si="7"/>
        <v>0.9090909090909091</v>
      </c>
      <c r="L32" s="8">
        <f t="shared" si="7"/>
        <v>0.9090909090909091</v>
      </c>
      <c r="M32" s="8">
        <f t="shared" si="7"/>
        <v>0.6363636363636364</v>
      </c>
      <c r="N32" s="8">
        <f t="shared" si="7"/>
        <v>1</v>
      </c>
      <c r="O32" s="8">
        <f t="shared" si="7"/>
        <v>0.5454545454545454</v>
      </c>
      <c r="P32" s="8">
        <f t="shared" si="7"/>
        <v>0</v>
      </c>
      <c r="Q32" s="8">
        <f t="shared" si="7"/>
        <v>0</v>
      </c>
      <c r="R32" s="8">
        <f t="shared" si="7"/>
        <v>0</v>
      </c>
      <c r="S32" s="8">
        <f t="shared" si="7"/>
        <v>0</v>
      </c>
      <c r="T32" s="8">
        <f t="shared" si="7"/>
        <v>0</v>
      </c>
      <c r="U32" s="8">
        <f t="shared" si="7"/>
        <v>0</v>
      </c>
      <c r="V32" s="8">
        <f t="shared" si="7"/>
        <v>0</v>
      </c>
      <c r="W32" s="8">
        <f t="shared" si="7"/>
        <v>0</v>
      </c>
      <c r="X32" s="8">
        <f t="shared" si="7"/>
        <v>0</v>
      </c>
      <c r="Y32" s="8">
        <f t="shared" si="7"/>
        <v>0</v>
      </c>
    </row>
    <row r="33" spans="2:23" ht="12.75">
      <c r="B33" s="26" t="s">
        <v>25</v>
      </c>
      <c r="C33" s="7">
        <f aca="true" t="shared" si="8" ref="C33:Q33">COUNTIF(C4:C29,0)</f>
        <v>0</v>
      </c>
      <c r="D33" s="7">
        <f t="shared" si="8"/>
        <v>0</v>
      </c>
      <c r="E33" s="7">
        <f t="shared" si="8"/>
        <v>0</v>
      </c>
      <c r="F33" s="7">
        <f t="shared" si="8"/>
        <v>0</v>
      </c>
      <c r="G33" s="7">
        <f t="shared" si="8"/>
        <v>0</v>
      </c>
      <c r="H33" s="7">
        <f t="shared" si="8"/>
        <v>0</v>
      </c>
      <c r="I33" s="7">
        <f t="shared" si="8"/>
        <v>0</v>
      </c>
      <c r="J33" s="7">
        <f t="shared" si="8"/>
        <v>0</v>
      </c>
      <c r="K33" s="7">
        <f t="shared" si="8"/>
        <v>0</v>
      </c>
      <c r="L33" s="7">
        <f t="shared" si="8"/>
        <v>0</v>
      </c>
      <c r="M33" s="7">
        <f t="shared" si="8"/>
        <v>1</v>
      </c>
      <c r="N33" s="7">
        <f t="shared" si="8"/>
        <v>0</v>
      </c>
      <c r="O33" s="7">
        <f t="shared" si="8"/>
        <v>3</v>
      </c>
      <c r="P33" s="7">
        <f t="shared" si="8"/>
        <v>0</v>
      </c>
      <c r="Q33" s="7">
        <f t="shared" si="8"/>
        <v>0</v>
      </c>
      <c r="R33" s="7"/>
      <c r="S33" s="7">
        <f>COUNTIF(S4:S29,0)</f>
        <v>0</v>
      </c>
      <c r="T33" s="7">
        <f>COUNTIF(T4:T29,0)</f>
        <v>0</v>
      </c>
      <c r="U33" s="7">
        <f>COUNTIF(U4:U29,0)</f>
        <v>0</v>
      </c>
      <c r="V33" s="7">
        <f>COUNTIF(V4:V29,0)</f>
        <v>0</v>
      </c>
      <c r="W33" s="7">
        <f>COUNTIF(W4:W29,0)</f>
        <v>0</v>
      </c>
    </row>
    <row r="35" spans="2:3" ht="12.75">
      <c r="B35" s="26" t="s">
        <v>30</v>
      </c>
      <c r="C35" s="2">
        <f>COUNT(AC4:AC29)</f>
        <v>11</v>
      </c>
    </row>
    <row r="36" spans="2:6" ht="12.75">
      <c r="B36" s="26" t="s">
        <v>26</v>
      </c>
      <c r="C36" s="2">
        <f>COUNTIF($AC$4:$AC$29,5)</f>
        <v>4</v>
      </c>
      <c r="D36" s="10"/>
      <c r="E36" s="10"/>
      <c r="F36" s="10"/>
    </row>
    <row r="37" spans="2:6" ht="12.75">
      <c r="B37" s="26" t="s">
        <v>27</v>
      </c>
      <c r="C37" s="2">
        <f>COUNTIF($AC$4:$AC$29,4)</f>
        <v>6</v>
      </c>
      <c r="D37" s="9"/>
      <c r="E37" s="9"/>
      <c r="F37" s="9"/>
    </row>
    <row r="38" spans="2:7" ht="12.75">
      <c r="B38" s="26" t="s">
        <v>28</v>
      </c>
      <c r="C38" s="2">
        <f>COUNTIF($AC$4:$AC$29,3)</f>
        <v>1</v>
      </c>
      <c r="D38" s="10"/>
      <c r="E38" s="10"/>
      <c r="F38" s="10"/>
      <c r="G38" s="10"/>
    </row>
    <row r="39" spans="2:3" ht="12.75">
      <c r="B39" s="26" t="s">
        <v>29</v>
      </c>
      <c r="C39" s="2">
        <f>COUNTIF($AC$4:$AC$29,2)</f>
        <v>0</v>
      </c>
    </row>
    <row r="40" spans="2:3" ht="12.75">
      <c r="B40" s="26" t="s">
        <v>31</v>
      </c>
      <c r="C40" s="5">
        <f>(C36+C37+C38)/C35</f>
        <v>1</v>
      </c>
    </row>
    <row r="41" spans="2:3" ht="12.75">
      <c r="B41" s="26" t="s">
        <v>32</v>
      </c>
      <c r="C41" s="5">
        <f>(C36+C37)/C35</f>
        <v>0.9090909090909091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zoomScale="75" zoomScaleNormal="75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12" sqref="A12"/>
      <selection pane="bottomRight" activeCell="C2" sqref="C2"/>
    </sheetView>
  </sheetViews>
  <sheetFormatPr defaultColWidth="9.00390625" defaultRowHeight="12.75"/>
  <cols>
    <col min="1" max="1" width="5.375" style="0" customWidth="1"/>
    <col min="2" max="2" width="26.375" style="27" customWidth="1"/>
    <col min="3" max="3" width="6.375" style="1" customWidth="1"/>
    <col min="4" max="23" width="6.125" style="1" customWidth="1"/>
    <col min="24" max="24" width="12.625" style="0" hidden="1" customWidth="1"/>
    <col min="25" max="25" width="0" style="0" hidden="1" customWidth="1"/>
    <col min="26" max="26" width="11.625" style="1" customWidth="1"/>
    <col min="27" max="28" width="10.75390625" style="1" customWidth="1"/>
    <col min="29" max="29" width="9.125" style="1" customWidth="1"/>
  </cols>
  <sheetData>
    <row r="1" spans="2:29" ht="15" thickBot="1">
      <c r="B1" s="23" t="s">
        <v>33</v>
      </c>
      <c r="C1" s="21" t="s">
        <v>172</v>
      </c>
      <c r="D1" s="11"/>
      <c r="E1" s="11"/>
      <c r="F1" s="11"/>
      <c r="G1" s="11"/>
      <c r="H1" s="11"/>
      <c r="I1" s="11"/>
      <c r="J1" s="11"/>
      <c r="K1" s="11"/>
      <c r="L1" s="11"/>
      <c r="Z1" s="89" t="s">
        <v>0</v>
      </c>
      <c r="AA1" s="89"/>
      <c r="AB1" s="2"/>
      <c r="AC1" s="2"/>
    </row>
    <row r="2" spans="2:29" ht="15" thickBot="1">
      <c r="B2" s="23" t="s">
        <v>37</v>
      </c>
      <c r="C2" s="29" t="s">
        <v>167</v>
      </c>
      <c r="D2" s="28"/>
      <c r="E2" s="28"/>
      <c r="F2" s="28"/>
      <c r="G2" s="28"/>
      <c r="H2" s="28"/>
      <c r="I2" s="28"/>
      <c r="J2" s="28"/>
      <c r="K2" s="28"/>
      <c r="L2" s="28"/>
      <c r="Z2" s="2"/>
      <c r="AA2" s="2"/>
      <c r="AB2" s="2"/>
      <c r="AC2" s="2"/>
    </row>
    <row r="3" spans="1:29" ht="25.5">
      <c r="A3" s="12" t="s">
        <v>1</v>
      </c>
      <c r="B3" s="24" t="s">
        <v>2</v>
      </c>
      <c r="C3" s="13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  <c r="N3" s="17" t="s">
        <v>14</v>
      </c>
      <c r="O3" s="17" t="s">
        <v>15</v>
      </c>
      <c r="P3" s="17" t="s">
        <v>16</v>
      </c>
      <c r="Q3" s="17" t="s">
        <v>17</v>
      </c>
      <c r="R3" s="17" t="s">
        <v>18</v>
      </c>
      <c r="S3" s="17" t="s">
        <v>39</v>
      </c>
      <c r="T3" s="17" t="s">
        <v>40</v>
      </c>
      <c r="U3" s="17" t="s">
        <v>41</v>
      </c>
      <c r="V3" s="17" t="s">
        <v>42</v>
      </c>
      <c r="W3" s="17" t="s">
        <v>43</v>
      </c>
      <c r="X3" s="2" t="s">
        <v>19</v>
      </c>
      <c r="Y3" s="2" t="s">
        <v>20</v>
      </c>
      <c r="Z3" s="18" t="s">
        <v>21</v>
      </c>
      <c r="AA3" s="18" t="s">
        <v>22</v>
      </c>
      <c r="AB3" s="18" t="s">
        <v>19</v>
      </c>
      <c r="AC3" s="7" t="s">
        <v>20</v>
      </c>
    </row>
    <row r="4" spans="1:29" ht="15">
      <c r="A4" s="1">
        <v>1</v>
      </c>
      <c r="B4" s="45" t="s">
        <v>137</v>
      </c>
      <c r="C4" s="3" t="s">
        <v>158</v>
      </c>
      <c r="D4" s="3" t="s">
        <v>158</v>
      </c>
      <c r="E4" s="3" t="s">
        <v>158</v>
      </c>
      <c r="F4" s="3" t="s">
        <v>158</v>
      </c>
      <c r="G4" s="3" t="s">
        <v>158</v>
      </c>
      <c r="H4" s="3" t="s">
        <v>158</v>
      </c>
      <c r="I4" s="3" t="s">
        <v>158</v>
      </c>
      <c r="J4" s="3" t="s">
        <v>158</v>
      </c>
      <c r="K4" s="3" t="s">
        <v>158</v>
      </c>
      <c r="L4" s="3" t="s">
        <v>159</v>
      </c>
      <c r="M4" s="4" t="s">
        <v>158</v>
      </c>
      <c r="N4" s="4" t="s">
        <v>158</v>
      </c>
      <c r="O4" s="4" t="s">
        <v>158</v>
      </c>
      <c r="P4" s="4"/>
      <c r="Q4" s="4"/>
      <c r="R4" s="4"/>
      <c r="S4" s="35"/>
      <c r="T4" s="35"/>
      <c r="U4" s="35"/>
      <c r="V4" s="35"/>
      <c r="W4" s="35"/>
      <c r="X4" s="5">
        <f aca="true" t="shared" si="0" ref="X4:X21">COUNTIF(C4:W4,"+")/21</f>
        <v>0.5714285714285714</v>
      </c>
      <c r="Y4" s="1">
        <f aca="true" t="shared" si="1" ref="Y4:Y21">IF(X4&gt;=80%,5,IF(X4&gt;=65,4,IF(X4&gt;=50%,3,2)))</f>
        <v>3</v>
      </c>
      <c r="Z4" s="19">
        <f aca="true" t="shared" si="2" ref="Z4:Z30">COUNTIF($C4:$L4,"+")/(COUNTIF($C4:$L4,"+")+COUNTIF($C4:$L4,"-")+COUNTIF($C4:$L4,"0"))</f>
        <v>0.9</v>
      </c>
      <c r="AA4" s="19">
        <f aca="true" t="shared" si="3" ref="AA4:AA30">COUNTIF($M4:$R4,"+")/(COUNTIF($M4:$R4,"+")+COUNTIF($M4:$R4,"-")+COUNTIF($M4:$R4,"0"))</f>
        <v>1</v>
      </c>
      <c r="AB4" s="19">
        <f aca="true" t="shared" si="4" ref="AB4:AB30">AVERAGE(Z4:AA4)</f>
        <v>0.95</v>
      </c>
      <c r="AC4" s="42">
        <v>5</v>
      </c>
    </row>
    <row r="5" spans="1:29" ht="15">
      <c r="A5" s="1">
        <v>2</v>
      </c>
      <c r="B5" s="45" t="s">
        <v>138</v>
      </c>
      <c r="C5" s="3" t="s">
        <v>158</v>
      </c>
      <c r="D5" s="3" t="s">
        <v>158</v>
      </c>
      <c r="E5" s="3" t="s">
        <v>158</v>
      </c>
      <c r="F5" s="3" t="s">
        <v>158</v>
      </c>
      <c r="G5" s="3" t="s">
        <v>158</v>
      </c>
      <c r="H5" s="3" t="s">
        <v>158</v>
      </c>
      <c r="I5" s="3" t="s">
        <v>158</v>
      </c>
      <c r="J5" s="3" t="s">
        <v>158</v>
      </c>
      <c r="K5" s="3" t="s">
        <v>158</v>
      </c>
      <c r="L5" s="3" t="s">
        <v>159</v>
      </c>
      <c r="M5" s="4" t="s">
        <v>159</v>
      </c>
      <c r="N5" s="4" t="s">
        <v>158</v>
      </c>
      <c r="O5" s="4" t="s">
        <v>159</v>
      </c>
      <c r="P5" s="4"/>
      <c r="Q5" s="4"/>
      <c r="R5" s="4"/>
      <c r="S5" s="35"/>
      <c r="T5" s="35"/>
      <c r="U5" s="35"/>
      <c r="V5" s="35"/>
      <c r="W5" s="35"/>
      <c r="X5" s="5">
        <f t="shared" si="0"/>
        <v>0.47619047619047616</v>
      </c>
      <c r="Y5" s="1">
        <f t="shared" si="1"/>
        <v>2</v>
      </c>
      <c r="Z5" s="19">
        <f t="shared" si="2"/>
        <v>0.9</v>
      </c>
      <c r="AA5" s="19">
        <f t="shared" si="3"/>
        <v>0.3333333333333333</v>
      </c>
      <c r="AB5" s="19">
        <f t="shared" si="4"/>
        <v>0.6166666666666667</v>
      </c>
      <c r="AC5" s="42">
        <v>4</v>
      </c>
    </row>
    <row r="6" spans="1:29" ht="15">
      <c r="A6" s="1">
        <v>3</v>
      </c>
      <c r="B6" s="46" t="s">
        <v>139</v>
      </c>
      <c r="C6" s="3" t="s">
        <v>159</v>
      </c>
      <c r="D6" s="3" t="s">
        <v>159</v>
      </c>
      <c r="E6" s="3" t="s">
        <v>159</v>
      </c>
      <c r="F6" s="3" t="s">
        <v>158</v>
      </c>
      <c r="G6" s="3" t="s">
        <v>158</v>
      </c>
      <c r="H6" s="3" t="s">
        <v>158</v>
      </c>
      <c r="I6" s="3" t="s">
        <v>158</v>
      </c>
      <c r="J6" s="3" t="s">
        <v>158</v>
      </c>
      <c r="K6" s="3" t="s">
        <v>158</v>
      </c>
      <c r="L6" s="3" t="s">
        <v>158</v>
      </c>
      <c r="M6" s="4" t="s">
        <v>158</v>
      </c>
      <c r="N6" s="4" t="s">
        <v>158</v>
      </c>
      <c r="O6" s="4" t="s">
        <v>158</v>
      </c>
      <c r="P6" s="4"/>
      <c r="Q6" s="4"/>
      <c r="R6" s="4"/>
      <c r="S6" s="35"/>
      <c r="T6" s="35"/>
      <c r="U6" s="35"/>
      <c r="V6" s="35"/>
      <c r="W6" s="35"/>
      <c r="X6" s="5">
        <f t="shared" si="0"/>
        <v>0.47619047619047616</v>
      </c>
      <c r="Y6" s="1">
        <f t="shared" si="1"/>
        <v>2</v>
      </c>
      <c r="Z6" s="19">
        <f t="shared" si="2"/>
        <v>0.7</v>
      </c>
      <c r="AA6" s="19">
        <f t="shared" si="3"/>
        <v>1</v>
      </c>
      <c r="AB6" s="19">
        <f t="shared" si="4"/>
        <v>0.85</v>
      </c>
      <c r="AC6" s="42">
        <v>3</v>
      </c>
    </row>
    <row r="7" spans="1:29" ht="15">
      <c r="A7" s="1">
        <v>4</v>
      </c>
      <c r="B7" s="45" t="s">
        <v>143</v>
      </c>
      <c r="C7" s="3" t="s">
        <v>158</v>
      </c>
      <c r="D7" s="3" t="s">
        <v>158</v>
      </c>
      <c r="E7" s="3" t="s">
        <v>158</v>
      </c>
      <c r="F7" s="3" t="s">
        <v>158</v>
      </c>
      <c r="G7" s="3" t="s">
        <v>158</v>
      </c>
      <c r="H7" s="3" t="s">
        <v>158</v>
      </c>
      <c r="I7" s="3" t="s">
        <v>158</v>
      </c>
      <c r="J7" s="3" t="s">
        <v>158</v>
      </c>
      <c r="K7" s="3" t="s">
        <v>158</v>
      </c>
      <c r="L7" s="3" t="s">
        <v>158</v>
      </c>
      <c r="M7" s="4" t="s">
        <v>158</v>
      </c>
      <c r="N7" s="4" t="s">
        <v>158</v>
      </c>
      <c r="O7" s="4" t="s">
        <v>158</v>
      </c>
      <c r="P7" s="4"/>
      <c r="Q7" s="4"/>
      <c r="R7" s="4"/>
      <c r="S7" s="35"/>
      <c r="T7" s="35"/>
      <c r="U7" s="35"/>
      <c r="V7" s="35"/>
      <c r="W7" s="35"/>
      <c r="X7" s="5">
        <f t="shared" si="0"/>
        <v>0.6190476190476191</v>
      </c>
      <c r="Y7" s="1">
        <f t="shared" si="1"/>
        <v>3</v>
      </c>
      <c r="Z7" s="19">
        <f t="shared" si="2"/>
        <v>1</v>
      </c>
      <c r="AA7" s="19">
        <f t="shared" si="3"/>
        <v>1</v>
      </c>
      <c r="AB7" s="19">
        <f t="shared" si="4"/>
        <v>1</v>
      </c>
      <c r="AC7" s="42">
        <v>4</v>
      </c>
    </row>
    <row r="8" spans="1:29" ht="15">
      <c r="A8" s="1">
        <v>5</v>
      </c>
      <c r="B8" s="45" t="s">
        <v>145</v>
      </c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  <c r="S8" s="35"/>
      <c r="T8" s="35"/>
      <c r="U8" s="35"/>
      <c r="V8" s="35"/>
      <c r="W8" s="35"/>
      <c r="X8" s="5">
        <f t="shared" si="0"/>
        <v>0</v>
      </c>
      <c r="Y8" s="1">
        <f t="shared" si="1"/>
        <v>2</v>
      </c>
      <c r="Z8" s="19" t="e">
        <f t="shared" si="2"/>
        <v>#DIV/0!</v>
      </c>
      <c r="AA8" s="19" t="e">
        <f t="shared" si="3"/>
        <v>#DIV/0!</v>
      </c>
      <c r="AB8" s="19" t="e">
        <f t="shared" si="4"/>
        <v>#DIV/0!</v>
      </c>
      <c r="AC8" s="42"/>
    </row>
    <row r="9" spans="1:29" ht="15">
      <c r="A9" s="1">
        <v>6</v>
      </c>
      <c r="B9" s="45" t="s">
        <v>147</v>
      </c>
      <c r="C9" s="3" t="s">
        <v>158</v>
      </c>
      <c r="D9" s="3" t="s">
        <v>158</v>
      </c>
      <c r="E9" s="3" t="s">
        <v>158</v>
      </c>
      <c r="F9" s="3" t="s">
        <v>158</v>
      </c>
      <c r="G9" s="3" t="s">
        <v>158</v>
      </c>
      <c r="H9" s="3" t="s">
        <v>158</v>
      </c>
      <c r="I9" s="3" t="s">
        <v>158</v>
      </c>
      <c r="J9" s="3" t="s">
        <v>158</v>
      </c>
      <c r="K9" s="3" t="s">
        <v>159</v>
      </c>
      <c r="L9" s="3">
        <v>0</v>
      </c>
      <c r="M9" s="4" t="s">
        <v>158</v>
      </c>
      <c r="N9" s="4" t="s">
        <v>158</v>
      </c>
      <c r="O9" s="4" t="s">
        <v>159</v>
      </c>
      <c r="P9" s="4"/>
      <c r="Q9" s="4"/>
      <c r="R9" s="4"/>
      <c r="S9" s="35"/>
      <c r="T9" s="35"/>
      <c r="U9" s="35"/>
      <c r="V9" s="35"/>
      <c r="W9" s="35"/>
      <c r="X9" s="5">
        <f t="shared" si="0"/>
        <v>0.47619047619047616</v>
      </c>
      <c r="Y9" s="1">
        <f t="shared" si="1"/>
        <v>2</v>
      </c>
      <c r="Z9" s="19">
        <f t="shared" si="2"/>
        <v>0.8</v>
      </c>
      <c r="AA9" s="19">
        <f t="shared" si="3"/>
        <v>0.6666666666666666</v>
      </c>
      <c r="AB9" s="19">
        <f t="shared" si="4"/>
        <v>0.7333333333333334</v>
      </c>
      <c r="AC9" s="42">
        <v>4</v>
      </c>
    </row>
    <row r="10" spans="1:29" ht="15">
      <c r="A10" s="1">
        <v>7</v>
      </c>
      <c r="B10" s="45" t="s">
        <v>148</v>
      </c>
      <c r="C10" s="3" t="s">
        <v>158</v>
      </c>
      <c r="D10" s="3" t="s">
        <v>158</v>
      </c>
      <c r="E10" s="3" t="s">
        <v>158</v>
      </c>
      <c r="F10" s="3" t="s">
        <v>158</v>
      </c>
      <c r="G10" s="3" t="s">
        <v>158</v>
      </c>
      <c r="H10" s="3" t="s">
        <v>158</v>
      </c>
      <c r="I10" s="3" t="s">
        <v>158</v>
      </c>
      <c r="J10" s="3" t="s">
        <v>158</v>
      </c>
      <c r="K10" s="3" t="s">
        <v>158</v>
      </c>
      <c r="L10" s="3" t="s">
        <v>158</v>
      </c>
      <c r="M10" s="4" t="s">
        <v>158</v>
      </c>
      <c r="N10" s="4" t="s">
        <v>158</v>
      </c>
      <c r="O10" s="4" t="s">
        <v>158</v>
      </c>
      <c r="P10" s="4"/>
      <c r="Q10" s="4"/>
      <c r="R10" s="4"/>
      <c r="S10" s="35"/>
      <c r="T10" s="35"/>
      <c r="U10" s="35"/>
      <c r="V10" s="35"/>
      <c r="W10" s="35"/>
      <c r="X10" s="5">
        <f t="shared" si="0"/>
        <v>0.6190476190476191</v>
      </c>
      <c r="Y10" s="1">
        <f t="shared" si="1"/>
        <v>3</v>
      </c>
      <c r="Z10" s="19">
        <f t="shared" si="2"/>
        <v>1</v>
      </c>
      <c r="AA10" s="19">
        <f t="shared" si="3"/>
        <v>1</v>
      </c>
      <c r="AB10" s="19">
        <f t="shared" si="4"/>
        <v>1</v>
      </c>
      <c r="AC10" s="42">
        <v>5</v>
      </c>
    </row>
    <row r="11" spans="1:29" ht="15">
      <c r="A11" s="1">
        <v>8</v>
      </c>
      <c r="B11" s="45" t="s">
        <v>149</v>
      </c>
      <c r="C11" s="3" t="s">
        <v>158</v>
      </c>
      <c r="D11" s="3" t="s">
        <v>159</v>
      </c>
      <c r="E11" s="3" t="s">
        <v>158</v>
      </c>
      <c r="F11" s="3" t="s">
        <v>158</v>
      </c>
      <c r="G11" s="3" t="s">
        <v>158</v>
      </c>
      <c r="H11" s="3" t="s">
        <v>158</v>
      </c>
      <c r="I11" s="3" t="s">
        <v>158</v>
      </c>
      <c r="J11" s="3" t="s">
        <v>158</v>
      </c>
      <c r="K11" s="3" t="s">
        <v>158</v>
      </c>
      <c r="L11" s="3" t="s">
        <v>158</v>
      </c>
      <c r="M11" s="4">
        <v>0</v>
      </c>
      <c r="N11" s="4" t="s">
        <v>158</v>
      </c>
      <c r="O11" s="4">
        <v>0</v>
      </c>
      <c r="P11" s="4"/>
      <c r="Q11" s="4"/>
      <c r="R11" s="4"/>
      <c r="S11" s="35"/>
      <c r="T11" s="35"/>
      <c r="U11" s="35"/>
      <c r="V11" s="35"/>
      <c r="W11" s="35"/>
      <c r="X11" s="5">
        <f t="shared" si="0"/>
        <v>0.47619047619047616</v>
      </c>
      <c r="Y11" s="1">
        <f t="shared" si="1"/>
        <v>2</v>
      </c>
      <c r="Z11" s="19">
        <f t="shared" si="2"/>
        <v>0.9</v>
      </c>
      <c r="AA11" s="19">
        <f t="shared" si="3"/>
        <v>0.3333333333333333</v>
      </c>
      <c r="AB11" s="19">
        <f t="shared" si="4"/>
        <v>0.6166666666666667</v>
      </c>
      <c r="AC11" s="42">
        <v>3</v>
      </c>
    </row>
    <row r="12" spans="1:29" ht="15">
      <c r="A12" s="1">
        <v>9</v>
      </c>
      <c r="B12" s="45" t="s">
        <v>152</v>
      </c>
      <c r="C12" s="3" t="s">
        <v>158</v>
      </c>
      <c r="D12" s="3" t="s">
        <v>159</v>
      </c>
      <c r="E12" s="3" t="s">
        <v>158</v>
      </c>
      <c r="F12" s="3" t="s">
        <v>158</v>
      </c>
      <c r="G12" s="3" t="s">
        <v>158</v>
      </c>
      <c r="H12" s="3" t="s">
        <v>158</v>
      </c>
      <c r="I12" s="3" t="s">
        <v>159</v>
      </c>
      <c r="J12" s="3" t="s">
        <v>158</v>
      </c>
      <c r="K12" s="3" t="s">
        <v>158</v>
      </c>
      <c r="L12" s="3" t="s">
        <v>158</v>
      </c>
      <c r="M12" s="4" t="s">
        <v>158</v>
      </c>
      <c r="N12" s="4" t="s">
        <v>158</v>
      </c>
      <c r="O12" s="4" t="s">
        <v>158</v>
      </c>
      <c r="P12" s="4"/>
      <c r="Q12" s="4"/>
      <c r="R12" s="4"/>
      <c r="S12" s="35"/>
      <c r="T12" s="35"/>
      <c r="U12" s="35"/>
      <c r="V12" s="35"/>
      <c r="W12" s="35"/>
      <c r="X12" s="5">
        <f t="shared" si="0"/>
        <v>0.5238095238095238</v>
      </c>
      <c r="Y12" s="1">
        <f t="shared" si="1"/>
        <v>3</v>
      </c>
      <c r="Z12" s="19">
        <f t="shared" si="2"/>
        <v>0.8</v>
      </c>
      <c r="AA12" s="19">
        <f t="shared" si="3"/>
        <v>1</v>
      </c>
      <c r="AB12" s="19">
        <f t="shared" si="4"/>
        <v>0.9</v>
      </c>
      <c r="AC12" s="42">
        <v>4</v>
      </c>
    </row>
    <row r="13" spans="1:29" ht="15">
      <c r="A13" s="1">
        <v>10</v>
      </c>
      <c r="B13" s="45" t="s">
        <v>153</v>
      </c>
      <c r="C13" s="3" t="s">
        <v>158</v>
      </c>
      <c r="D13" s="3" t="s">
        <v>158</v>
      </c>
      <c r="E13" s="3" t="s">
        <v>158</v>
      </c>
      <c r="F13" s="3" t="s">
        <v>158</v>
      </c>
      <c r="G13" s="3" t="s">
        <v>159</v>
      </c>
      <c r="H13" s="3" t="s">
        <v>158</v>
      </c>
      <c r="I13" s="3" t="s">
        <v>158</v>
      </c>
      <c r="J13" s="3" t="s">
        <v>158</v>
      </c>
      <c r="K13" s="3" t="s">
        <v>158</v>
      </c>
      <c r="L13" s="3" t="s">
        <v>159</v>
      </c>
      <c r="M13" s="4" t="s">
        <v>159</v>
      </c>
      <c r="N13" s="4" t="s">
        <v>158</v>
      </c>
      <c r="O13" s="4">
        <v>0</v>
      </c>
      <c r="P13" s="4"/>
      <c r="Q13" s="4"/>
      <c r="R13" s="4"/>
      <c r="S13" s="35"/>
      <c r="T13" s="35"/>
      <c r="U13" s="35"/>
      <c r="V13" s="35"/>
      <c r="W13" s="35"/>
      <c r="X13" s="5">
        <f t="shared" si="0"/>
        <v>0.42857142857142855</v>
      </c>
      <c r="Y13" s="1">
        <f t="shared" si="1"/>
        <v>2</v>
      </c>
      <c r="Z13" s="19">
        <f t="shared" si="2"/>
        <v>0.8</v>
      </c>
      <c r="AA13" s="19">
        <f t="shared" si="3"/>
        <v>0.3333333333333333</v>
      </c>
      <c r="AB13" s="19">
        <f t="shared" si="4"/>
        <v>0.5666666666666667</v>
      </c>
      <c r="AC13" s="42">
        <v>4</v>
      </c>
    </row>
    <row r="14" spans="1:29" ht="15">
      <c r="A14" s="1">
        <v>11</v>
      </c>
      <c r="B14" s="45" t="s">
        <v>155</v>
      </c>
      <c r="C14" s="3" t="s">
        <v>158</v>
      </c>
      <c r="D14" s="3" t="s">
        <v>158</v>
      </c>
      <c r="E14" s="3" t="s">
        <v>158</v>
      </c>
      <c r="F14" s="3" t="s">
        <v>158</v>
      </c>
      <c r="G14" s="3" t="s">
        <v>158</v>
      </c>
      <c r="H14" s="3" t="s">
        <v>158</v>
      </c>
      <c r="I14" s="3" t="s">
        <v>158</v>
      </c>
      <c r="J14" s="3" t="s">
        <v>158</v>
      </c>
      <c r="K14" s="3" t="s">
        <v>158</v>
      </c>
      <c r="L14" s="3" t="s">
        <v>158</v>
      </c>
      <c r="M14" s="4" t="s">
        <v>158</v>
      </c>
      <c r="N14" s="4" t="s">
        <v>158</v>
      </c>
      <c r="O14" s="4" t="s">
        <v>158</v>
      </c>
      <c r="P14" s="4"/>
      <c r="Q14" s="4"/>
      <c r="R14" s="4"/>
      <c r="S14" s="35"/>
      <c r="T14" s="35"/>
      <c r="U14" s="35"/>
      <c r="V14" s="35"/>
      <c r="W14" s="35"/>
      <c r="X14" s="5">
        <f t="shared" si="0"/>
        <v>0.6190476190476191</v>
      </c>
      <c r="Y14" s="1">
        <f t="shared" si="1"/>
        <v>3</v>
      </c>
      <c r="Z14" s="19">
        <f t="shared" si="2"/>
        <v>1</v>
      </c>
      <c r="AA14" s="19">
        <f t="shared" si="3"/>
        <v>1</v>
      </c>
      <c r="AB14" s="19">
        <f t="shared" si="4"/>
        <v>1</v>
      </c>
      <c r="AC14" s="42">
        <v>5</v>
      </c>
    </row>
    <row r="15" spans="1:29" ht="15">
      <c r="A15" s="1">
        <v>12</v>
      </c>
      <c r="B15" s="45" t="s">
        <v>156</v>
      </c>
      <c r="C15" s="3" t="s">
        <v>158</v>
      </c>
      <c r="D15" s="3" t="s">
        <v>158</v>
      </c>
      <c r="E15" s="3" t="s">
        <v>159</v>
      </c>
      <c r="F15" s="3" t="s">
        <v>158</v>
      </c>
      <c r="G15" s="3" t="s">
        <v>159</v>
      </c>
      <c r="H15" s="3" t="s">
        <v>158</v>
      </c>
      <c r="I15" s="3" t="s">
        <v>158</v>
      </c>
      <c r="J15" s="3" t="s">
        <v>158</v>
      </c>
      <c r="K15" s="3" t="s">
        <v>158</v>
      </c>
      <c r="L15" s="3" t="s">
        <v>158</v>
      </c>
      <c r="M15" s="4" t="s">
        <v>159</v>
      </c>
      <c r="N15" s="4" t="s">
        <v>158</v>
      </c>
      <c r="O15" s="4" t="s">
        <v>158</v>
      </c>
      <c r="P15" s="4"/>
      <c r="Q15" s="4"/>
      <c r="R15" s="4"/>
      <c r="S15" s="35"/>
      <c r="T15" s="35"/>
      <c r="U15" s="35"/>
      <c r="V15" s="35"/>
      <c r="W15" s="35"/>
      <c r="X15" s="5">
        <f t="shared" si="0"/>
        <v>0.47619047619047616</v>
      </c>
      <c r="Y15" s="1">
        <f t="shared" si="1"/>
        <v>2</v>
      </c>
      <c r="Z15" s="19">
        <f t="shared" si="2"/>
        <v>0.8</v>
      </c>
      <c r="AA15" s="19">
        <f t="shared" si="3"/>
        <v>0.6666666666666666</v>
      </c>
      <c r="AB15" s="19">
        <f t="shared" si="4"/>
        <v>0.7333333333333334</v>
      </c>
      <c r="AC15" s="42">
        <v>4</v>
      </c>
    </row>
    <row r="16" spans="1:29" ht="12.75">
      <c r="A16" s="1">
        <v>13</v>
      </c>
      <c r="B16" s="25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6"/>
      <c r="S16" s="35"/>
      <c r="T16" s="35"/>
      <c r="U16" s="35"/>
      <c r="V16" s="35"/>
      <c r="W16" s="35"/>
      <c r="X16" s="5">
        <f t="shared" si="0"/>
        <v>0</v>
      </c>
      <c r="Y16" s="1">
        <f t="shared" si="1"/>
        <v>2</v>
      </c>
      <c r="Z16" s="19" t="e">
        <f t="shared" si="2"/>
        <v>#DIV/0!</v>
      </c>
      <c r="AA16" s="19" t="e">
        <f t="shared" si="3"/>
        <v>#DIV/0!</v>
      </c>
      <c r="AB16" s="19" t="e">
        <f t="shared" si="4"/>
        <v>#DIV/0!</v>
      </c>
      <c r="AC16" s="20"/>
    </row>
    <row r="17" spans="1:29" ht="12.75">
      <c r="A17" s="1">
        <v>14</v>
      </c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35"/>
      <c r="T17" s="35"/>
      <c r="U17" s="35"/>
      <c r="V17" s="35"/>
      <c r="W17" s="35"/>
      <c r="X17" s="5">
        <f t="shared" si="0"/>
        <v>0</v>
      </c>
      <c r="Y17" s="1">
        <f t="shared" si="1"/>
        <v>2</v>
      </c>
      <c r="Z17" s="19" t="e">
        <f t="shared" si="2"/>
        <v>#DIV/0!</v>
      </c>
      <c r="AA17" s="19" t="e">
        <f t="shared" si="3"/>
        <v>#DIV/0!</v>
      </c>
      <c r="AB17" s="19" t="e">
        <f t="shared" si="4"/>
        <v>#DIV/0!</v>
      </c>
      <c r="AC17" s="20"/>
    </row>
    <row r="18" spans="1:29" ht="12.75">
      <c r="A18" s="1">
        <v>15</v>
      </c>
      <c r="B18" s="25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35"/>
      <c r="T18" s="35"/>
      <c r="U18" s="35"/>
      <c r="V18" s="35"/>
      <c r="W18" s="35"/>
      <c r="X18" s="5">
        <f t="shared" si="0"/>
        <v>0</v>
      </c>
      <c r="Y18" s="1">
        <f t="shared" si="1"/>
        <v>2</v>
      </c>
      <c r="Z18" s="19" t="e">
        <f t="shared" si="2"/>
        <v>#DIV/0!</v>
      </c>
      <c r="AA18" s="19" t="e">
        <f t="shared" si="3"/>
        <v>#DIV/0!</v>
      </c>
      <c r="AB18" s="19" t="e">
        <f t="shared" si="4"/>
        <v>#DIV/0!</v>
      </c>
      <c r="AC18" s="20"/>
    </row>
    <row r="19" spans="1:29" ht="12.75">
      <c r="A19" s="1">
        <v>16</v>
      </c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35"/>
      <c r="T19" s="35"/>
      <c r="U19" s="35"/>
      <c r="V19" s="35"/>
      <c r="W19" s="35"/>
      <c r="X19" s="5">
        <f t="shared" si="0"/>
        <v>0</v>
      </c>
      <c r="Y19" s="1">
        <f t="shared" si="1"/>
        <v>2</v>
      </c>
      <c r="Z19" s="19" t="e">
        <f t="shared" si="2"/>
        <v>#DIV/0!</v>
      </c>
      <c r="AA19" s="19" t="e">
        <f t="shared" si="3"/>
        <v>#DIV/0!</v>
      </c>
      <c r="AB19" s="19" t="e">
        <f t="shared" si="4"/>
        <v>#DIV/0!</v>
      </c>
      <c r="AC19" s="20"/>
    </row>
    <row r="20" spans="1:29" ht="12.75">
      <c r="A20" s="1">
        <v>17</v>
      </c>
      <c r="B20" s="25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35"/>
      <c r="T20" s="35"/>
      <c r="U20" s="35"/>
      <c r="V20" s="35"/>
      <c r="W20" s="35"/>
      <c r="X20" s="5">
        <f t="shared" si="0"/>
        <v>0</v>
      </c>
      <c r="Y20" s="1">
        <f t="shared" si="1"/>
        <v>2</v>
      </c>
      <c r="Z20" s="19" t="e">
        <f t="shared" si="2"/>
        <v>#DIV/0!</v>
      </c>
      <c r="AA20" s="19" t="e">
        <f t="shared" si="3"/>
        <v>#DIV/0!</v>
      </c>
      <c r="AB20" s="19" t="e">
        <f t="shared" si="4"/>
        <v>#DIV/0!</v>
      </c>
      <c r="AC20" s="20"/>
    </row>
    <row r="21" spans="1:29" ht="12.75">
      <c r="A21" s="1">
        <v>18</v>
      </c>
      <c r="B21" s="25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35"/>
      <c r="T21" s="35"/>
      <c r="U21" s="35"/>
      <c r="V21" s="35"/>
      <c r="W21" s="35"/>
      <c r="X21" s="5">
        <f t="shared" si="0"/>
        <v>0</v>
      </c>
      <c r="Y21" s="1">
        <f t="shared" si="1"/>
        <v>2</v>
      </c>
      <c r="Z21" s="19" t="e">
        <f t="shared" si="2"/>
        <v>#DIV/0!</v>
      </c>
      <c r="AA21" s="19" t="e">
        <f t="shared" si="3"/>
        <v>#DIV/0!</v>
      </c>
      <c r="AB21" s="19" t="e">
        <f t="shared" si="4"/>
        <v>#DIV/0!</v>
      </c>
      <c r="AC21" s="20"/>
    </row>
    <row r="22" spans="1:29" ht="12.75">
      <c r="A22" s="1">
        <v>19</v>
      </c>
      <c r="B22" s="25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35"/>
      <c r="T22" s="35"/>
      <c r="U22" s="35"/>
      <c r="V22" s="35"/>
      <c r="W22" s="35"/>
      <c r="X22" s="5"/>
      <c r="Y22" s="1"/>
      <c r="Z22" s="19" t="e">
        <f t="shared" si="2"/>
        <v>#DIV/0!</v>
      </c>
      <c r="AA22" s="19" t="e">
        <f t="shared" si="3"/>
        <v>#DIV/0!</v>
      </c>
      <c r="AB22" s="19" t="e">
        <f t="shared" si="4"/>
        <v>#DIV/0!</v>
      </c>
      <c r="AC22" s="20"/>
    </row>
    <row r="23" spans="1:29" ht="12.75">
      <c r="A23" s="1">
        <v>20</v>
      </c>
      <c r="B23" s="25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35"/>
      <c r="T23" s="35"/>
      <c r="U23" s="35"/>
      <c r="V23" s="35"/>
      <c r="W23" s="35"/>
      <c r="X23" s="5"/>
      <c r="Y23" s="1"/>
      <c r="Z23" s="19" t="e">
        <f t="shared" si="2"/>
        <v>#DIV/0!</v>
      </c>
      <c r="AA23" s="19" t="e">
        <f t="shared" si="3"/>
        <v>#DIV/0!</v>
      </c>
      <c r="AB23" s="19" t="e">
        <f t="shared" si="4"/>
        <v>#DIV/0!</v>
      </c>
      <c r="AC23" s="20"/>
    </row>
    <row r="24" spans="1:29" ht="12.75">
      <c r="A24" s="1">
        <v>21</v>
      </c>
      <c r="B24" s="25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35"/>
      <c r="T24" s="35"/>
      <c r="U24" s="35"/>
      <c r="V24" s="35"/>
      <c r="W24" s="35"/>
      <c r="X24" s="5"/>
      <c r="Y24" s="1"/>
      <c r="Z24" s="19" t="e">
        <f t="shared" si="2"/>
        <v>#DIV/0!</v>
      </c>
      <c r="AA24" s="19" t="e">
        <f t="shared" si="3"/>
        <v>#DIV/0!</v>
      </c>
      <c r="AB24" s="19" t="e">
        <f t="shared" si="4"/>
        <v>#DIV/0!</v>
      </c>
      <c r="AC24" s="20"/>
    </row>
    <row r="25" spans="1:29" ht="12.75">
      <c r="A25" s="1">
        <v>22</v>
      </c>
      <c r="B25" s="25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35"/>
      <c r="T25" s="35"/>
      <c r="U25" s="35"/>
      <c r="V25" s="35"/>
      <c r="W25" s="35"/>
      <c r="X25" s="5"/>
      <c r="Y25" s="1"/>
      <c r="Z25" s="19" t="e">
        <f t="shared" si="2"/>
        <v>#DIV/0!</v>
      </c>
      <c r="AA25" s="19" t="e">
        <f t="shared" si="3"/>
        <v>#DIV/0!</v>
      </c>
      <c r="AB25" s="19" t="e">
        <f t="shared" si="4"/>
        <v>#DIV/0!</v>
      </c>
      <c r="AC25" s="20"/>
    </row>
    <row r="26" spans="1:29" ht="12.75">
      <c r="A26" s="1">
        <v>23</v>
      </c>
      <c r="B26" s="25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35"/>
      <c r="T26" s="35"/>
      <c r="U26" s="35"/>
      <c r="V26" s="35"/>
      <c r="W26" s="35"/>
      <c r="X26" s="5"/>
      <c r="Y26" s="1"/>
      <c r="Z26" s="19" t="e">
        <f t="shared" si="2"/>
        <v>#DIV/0!</v>
      </c>
      <c r="AA26" s="19" t="e">
        <f t="shared" si="3"/>
        <v>#DIV/0!</v>
      </c>
      <c r="AB26" s="19" t="e">
        <f t="shared" si="4"/>
        <v>#DIV/0!</v>
      </c>
      <c r="AC26" s="20"/>
    </row>
    <row r="27" spans="1:29" ht="12.75">
      <c r="A27" s="1">
        <v>24</v>
      </c>
      <c r="B27" s="25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35"/>
      <c r="T27" s="35"/>
      <c r="U27" s="35"/>
      <c r="V27" s="35"/>
      <c r="W27" s="35"/>
      <c r="X27" s="5"/>
      <c r="Y27" s="1"/>
      <c r="Z27" s="19" t="e">
        <f t="shared" si="2"/>
        <v>#DIV/0!</v>
      </c>
      <c r="AA27" s="19" t="e">
        <f t="shared" si="3"/>
        <v>#DIV/0!</v>
      </c>
      <c r="AB27" s="19" t="e">
        <f t="shared" si="4"/>
        <v>#DIV/0!</v>
      </c>
      <c r="AC27" s="20"/>
    </row>
    <row r="28" spans="1:29" ht="12.75">
      <c r="A28" s="1">
        <v>25</v>
      </c>
      <c r="B28" s="25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35"/>
      <c r="T28" s="35"/>
      <c r="U28" s="35"/>
      <c r="V28" s="35"/>
      <c r="W28" s="35"/>
      <c r="X28" s="5">
        <f>COUNTIF(C28:W28,"+")/21</f>
        <v>0</v>
      </c>
      <c r="Y28" s="1">
        <f>IF(X28&gt;=80%,5,IF(X28&gt;=65,4,IF(X28&gt;=50%,3,2)))</f>
        <v>2</v>
      </c>
      <c r="Z28" s="19" t="e">
        <f t="shared" si="2"/>
        <v>#DIV/0!</v>
      </c>
      <c r="AA28" s="19" t="e">
        <f t="shared" si="3"/>
        <v>#DIV/0!</v>
      </c>
      <c r="AB28" s="19" t="e">
        <f t="shared" si="4"/>
        <v>#DIV/0!</v>
      </c>
      <c r="AC28" s="20"/>
    </row>
    <row r="29" spans="1:29" ht="12.75">
      <c r="A29" s="1">
        <v>26</v>
      </c>
      <c r="B29" s="25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35"/>
      <c r="T29" s="35"/>
      <c r="U29" s="35"/>
      <c r="V29" s="35"/>
      <c r="W29" s="35"/>
      <c r="X29" s="5"/>
      <c r="Y29" s="1"/>
      <c r="Z29" s="19" t="e">
        <f t="shared" si="2"/>
        <v>#DIV/0!</v>
      </c>
      <c r="AA29" s="19" t="e">
        <f t="shared" si="3"/>
        <v>#DIV/0!</v>
      </c>
      <c r="AB29" s="19" t="e">
        <f t="shared" si="4"/>
        <v>#DIV/0!</v>
      </c>
      <c r="AC29" s="20"/>
    </row>
    <row r="30" spans="1:29" ht="12.75">
      <c r="A30" s="1">
        <v>27</v>
      </c>
      <c r="B30" s="25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35"/>
      <c r="T30" s="35"/>
      <c r="U30" s="35"/>
      <c r="V30" s="35"/>
      <c r="W30" s="35"/>
      <c r="X30" s="5">
        <f>COUNTIF(C30:W30,"+")/21</f>
        <v>0</v>
      </c>
      <c r="Y30" s="1">
        <f>IF(X30&gt;=80%,5,IF(X30&gt;=65,4,IF(X30&gt;=50%,3,2)))</f>
        <v>2</v>
      </c>
      <c r="Z30" s="19" t="e">
        <f t="shared" si="2"/>
        <v>#DIV/0!</v>
      </c>
      <c r="AA30" s="19" t="e">
        <f t="shared" si="3"/>
        <v>#DIV/0!</v>
      </c>
      <c r="AB30" s="19" t="e">
        <f t="shared" si="4"/>
        <v>#DIV/0!</v>
      </c>
      <c r="AC30" s="20"/>
    </row>
    <row r="31" spans="1:23" ht="12.75">
      <c r="A31" s="1"/>
      <c r="B31" s="26" t="s">
        <v>23</v>
      </c>
      <c r="C31" s="7">
        <f aca="true" t="shared" si="5" ref="C31:W31">COUNTIF(C4:C30,"-")</f>
        <v>1</v>
      </c>
      <c r="D31" s="7">
        <f t="shared" si="5"/>
        <v>3</v>
      </c>
      <c r="E31" s="7">
        <f t="shared" si="5"/>
        <v>2</v>
      </c>
      <c r="F31" s="7">
        <f t="shared" si="5"/>
        <v>0</v>
      </c>
      <c r="G31" s="7">
        <f t="shared" si="5"/>
        <v>2</v>
      </c>
      <c r="H31" s="7">
        <f t="shared" si="5"/>
        <v>0</v>
      </c>
      <c r="I31" s="7">
        <f t="shared" si="5"/>
        <v>1</v>
      </c>
      <c r="J31" s="7">
        <f t="shared" si="5"/>
        <v>0</v>
      </c>
      <c r="K31" s="7">
        <f t="shared" si="5"/>
        <v>1</v>
      </c>
      <c r="L31" s="7">
        <f t="shared" si="5"/>
        <v>3</v>
      </c>
      <c r="M31" s="7">
        <f t="shared" si="5"/>
        <v>3</v>
      </c>
      <c r="N31" s="7">
        <f t="shared" si="5"/>
        <v>0</v>
      </c>
      <c r="O31" s="7">
        <f t="shared" si="5"/>
        <v>2</v>
      </c>
      <c r="P31" s="7">
        <f t="shared" si="5"/>
        <v>0</v>
      </c>
      <c r="Q31" s="7">
        <f t="shared" si="5"/>
        <v>0</v>
      </c>
      <c r="R31" s="7">
        <f t="shared" si="5"/>
        <v>0</v>
      </c>
      <c r="S31" s="7">
        <f t="shared" si="5"/>
        <v>0</v>
      </c>
      <c r="T31" s="7">
        <f t="shared" si="5"/>
        <v>0</v>
      </c>
      <c r="U31" s="7">
        <f t="shared" si="5"/>
        <v>0</v>
      </c>
      <c r="V31" s="7">
        <f t="shared" si="5"/>
        <v>0</v>
      </c>
      <c r="W31" s="7">
        <f t="shared" si="5"/>
        <v>0</v>
      </c>
    </row>
    <row r="32" spans="2:23" ht="12.75">
      <c r="B32" s="26" t="s">
        <v>24</v>
      </c>
      <c r="C32" s="7">
        <f aca="true" t="shared" si="6" ref="C32:W32">COUNTIF(C4:C30,"+")</f>
        <v>10</v>
      </c>
      <c r="D32" s="7">
        <f t="shared" si="6"/>
        <v>8</v>
      </c>
      <c r="E32" s="7">
        <f t="shared" si="6"/>
        <v>9</v>
      </c>
      <c r="F32" s="7">
        <f t="shared" si="6"/>
        <v>11</v>
      </c>
      <c r="G32" s="7">
        <f t="shared" si="6"/>
        <v>9</v>
      </c>
      <c r="H32" s="7">
        <f t="shared" si="6"/>
        <v>11</v>
      </c>
      <c r="I32" s="7">
        <f t="shared" si="6"/>
        <v>10</v>
      </c>
      <c r="J32" s="7">
        <f t="shared" si="6"/>
        <v>11</v>
      </c>
      <c r="K32" s="7">
        <f t="shared" si="6"/>
        <v>10</v>
      </c>
      <c r="L32" s="7">
        <f t="shared" si="6"/>
        <v>7</v>
      </c>
      <c r="M32" s="7">
        <f t="shared" si="6"/>
        <v>7</v>
      </c>
      <c r="N32" s="7">
        <f t="shared" si="6"/>
        <v>11</v>
      </c>
      <c r="O32" s="7">
        <f t="shared" si="6"/>
        <v>7</v>
      </c>
      <c r="P32" s="7">
        <f t="shared" si="6"/>
        <v>0</v>
      </c>
      <c r="Q32" s="7">
        <f t="shared" si="6"/>
        <v>0</v>
      </c>
      <c r="R32" s="7">
        <f t="shared" si="6"/>
        <v>0</v>
      </c>
      <c r="S32" s="7">
        <f t="shared" si="6"/>
        <v>0</v>
      </c>
      <c r="T32" s="7">
        <f t="shared" si="6"/>
        <v>0</v>
      </c>
      <c r="U32" s="7">
        <f t="shared" si="6"/>
        <v>0</v>
      </c>
      <c r="V32" s="7">
        <f t="shared" si="6"/>
        <v>0</v>
      </c>
      <c r="W32" s="7">
        <f t="shared" si="6"/>
        <v>0</v>
      </c>
    </row>
    <row r="33" spans="2:25" ht="12.75">
      <c r="B33" s="26" t="s">
        <v>19</v>
      </c>
      <c r="C33" s="8">
        <f aca="true" t="shared" si="7" ref="C33:Y33">C32/$C$36</f>
        <v>0.9090909090909091</v>
      </c>
      <c r="D33" s="8">
        <f t="shared" si="7"/>
        <v>0.7272727272727273</v>
      </c>
      <c r="E33" s="8">
        <f t="shared" si="7"/>
        <v>0.8181818181818182</v>
      </c>
      <c r="F33" s="8">
        <f t="shared" si="7"/>
        <v>1</v>
      </c>
      <c r="G33" s="8">
        <f t="shared" si="7"/>
        <v>0.8181818181818182</v>
      </c>
      <c r="H33" s="8">
        <f t="shared" si="7"/>
        <v>1</v>
      </c>
      <c r="I33" s="8">
        <f t="shared" si="7"/>
        <v>0.9090909090909091</v>
      </c>
      <c r="J33" s="8">
        <f t="shared" si="7"/>
        <v>1</v>
      </c>
      <c r="K33" s="8">
        <f t="shared" si="7"/>
        <v>0.9090909090909091</v>
      </c>
      <c r="L33" s="8">
        <f t="shared" si="7"/>
        <v>0.6363636363636364</v>
      </c>
      <c r="M33" s="8">
        <f t="shared" si="7"/>
        <v>0.6363636363636364</v>
      </c>
      <c r="N33" s="8">
        <f t="shared" si="7"/>
        <v>1</v>
      </c>
      <c r="O33" s="8">
        <f t="shared" si="7"/>
        <v>0.6363636363636364</v>
      </c>
      <c r="P33" s="8">
        <f t="shared" si="7"/>
        <v>0</v>
      </c>
      <c r="Q33" s="8">
        <f t="shared" si="7"/>
        <v>0</v>
      </c>
      <c r="R33" s="8">
        <f t="shared" si="7"/>
        <v>0</v>
      </c>
      <c r="S33" s="8">
        <f t="shared" si="7"/>
        <v>0</v>
      </c>
      <c r="T33" s="8">
        <f t="shared" si="7"/>
        <v>0</v>
      </c>
      <c r="U33" s="8">
        <f t="shared" si="7"/>
        <v>0</v>
      </c>
      <c r="V33" s="8">
        <f t="shared" si="7"/>
        <v>0</v>
      </c>
      <c r="W33" s="8">
        <f t="shared" si="7"/>
        <v>0</v>
      </c>
      <c r="X33" s="8">
        <f t="shared" si="7"/>
        <v>0</v>
      </c>
      <c r="Y33" s="8">
        <f t="shared" si="7"/>
        <v>0</v>
      </c>
    </row>
    <row r="34" spans="2:23" ht="12.75">
      <c r="B34" s="26" t="s">
        <v>25</v>
      </c>
      <c r="C34" s="7">
        <f aca="true" t="shared" si="8" ref="C34:Q34">COUNTIF(C4:C30,0)</f>
        <v>0</v>
      </c>
      <c r="D34" s="7">
        <f t="shared" si="8"/>
        <v>0</v>
      </c>
      <c r="E34" s="7">
        <f t="shared" si="8"/>
        <v>0</v>
      </c>
      <c r="F34" s="7">
        <f t="shared" si="8"/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1</v>
      </c>
      <c r="M34" s="7">
        <f t="shared" si="8"/>
        <v>1</v>
      </c>
      <c r="N34" s="7">
        <f t="shared" si="8"/>
        <v>0</v>
      </c>
      <c r="O34" s="7">
        <f t="shared" si="8"/>
        <v>2</v>
      </c>
      <c r="P34" s="7">
        <f t="shared" si="8"/>
        <v>0</v>
      </c>
      <c r="Q34" s="7">
        <f t="shared" si="8"/>
        <v>0</v>
      </c>
      <c r="R34" s="7"/>
      <c r="S34" s="7">
        <f>COUNTIF(S4:S30,0)</f>
        <v>0</v>
      </c>
      <c r="T34" s="7">
        <f>COUNTIF(T4:T30,0)</f>
        <v>0</v>
      </c>
      <c r="U34" s="7">
        <f>COUNTIF(U4:U30,0)</f>
        <v>0</v>
      </c>
      <c r="V34" s="7">
        <f>COUNTIF(V4:V30,0)</f>
        <v>0</v>
      </c>
      <c r="W34" s="7">
        <f>COUNTIF(W4:W30,0)</f>
        <v>0</v>
      </c>
    </row>
    <row r="36" spans="2:3" ht="12.75">
      <c r="B36" s="26" t="s">
        <v>30</v>
      </c>
      <c r="C36" s="2">
        <f>COUNT(AC4:AC30)</f>
        <v>11</v>
      </c>
    </row>
    <row r="37" spans="2:6" ht="12.75">
      <c r="B37" s="26" t="s">
        <v>26</v>
      </c>
      <c r="C37" s="2">
        <f>COUNTIF($AC$4:$AC$30,5)</f>
        <v>3</v>
      </c>
      <c r="D37" s="10"/>
      <c r="E37" s="10"/>
      <c r="F37" s="10"/>
    </row>
    <row r="38" spans="2:6" ht="12.75">
      <c r="B38" s="26" t="s">
        <v>27</v>
      </c>
      <c r="C38" s="2">
        <f>COUNTIF($AC$4:$AC$30,4)</f>
        <v>6</v>
      </c>
      <c r="D38" s="9"/>
      <c r="E38" s="9"/>
      <c r="F38" s="9"/>
    </row>
    <row r="39" spans="2:7" ht="12.75">
      <c r="B39" s="26" t="s">
        <v>28</v>
      </c>
      <c r="C39" s="2">
        <f>COUNTIF($AC$4:$AC$30,3)</f>
        <v>2</v>
      </c>
      <c r="D39" s="10"/>
      <c r="E39" s="10"/>
      <c r="F39" s="10"/>
      <c r="G39" s="10"/>
    </row>
    <row r="40" spans="2:3" ht="12.75">
      <c r="B40" s="26" t="s">
        <v>29</v>
      </c>
      <c r="C40" s="2">
        <f>COUNTIF($AC$4:$AC$30,2)</f>
        <v>0</v>
      </c>
    </row>
    <row r="41" spans="2:3" ht="12.75">
      <c r="B41" s="26" t="s">
        <v>31</v>
      </c>
      <c r="C41" s="5">
        <f>(C37+C38+C39)/C36</f>
        <v>1</v>
      </c>
    </row>
    <row r="42" spans="2:3" ht="12.75">
      <c r="B42" s="26" t="s">
        <v>32</v>
      </c>
      <c r="C42" s="5">
        <f>(C37+C38)/C36</f>
        <v>0.8181818181818182</v>
      </c>
    </row>
  </sheetData>
  <sheetProtection/>
  <mergeCells count="1">
    <mergeCell ref="Z1:AA1"/>
  </mergeCells>
  <printOptions/>
  <pageMargins left="0.22" right="0.55" top="0.14" bottom="0.12" header="0.12" footer="0.12"/>
  <pageSetup horizontalDpi="90" verticalDpi="9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2009-01-29T14:22:11Z</cp:lastPrinted>
  <dcterms:created xsi:type="dcterms:W3CDTF">2008-12-14T18:06:43Z</dcterms:created>
  <dcterms:modified xsi:type="dcterms:W3CDTF">2009-01-30T20:17:45Z</dcterms:modified>
  <cp:category/>
  <cp:version/>
  <cp:contentType/>
  <cp:contentStatus/>
</cp:coreProperties>
</file>